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90" windowWidth="19200" windowHeight="11580" activeTab="0"/>
  </bookViews>
  <sheets>
    <sheet name="Informacja_dodatkowa" sheetId="1" r:id="rId1"/>
  </sheets>
  <definedNames>
    <definedName name="_xlnm.Print_Area" localSheetId="0">'Informacja_dodatkowa'!$B$1:$K$323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24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33" authorId="0">
      <text>
        <r>
          <rPr>
            <b/>
            <sz val="8"/>
            <rFont val="Tahoma"/>
            <family val="2"/>
          </rPr>
          <t xml:space="preserve">Obniżenie wartości spowodowane trwałą utratą wartości
</t>
        </r>
      </text>
    </comment>
    <comment ref="F24" authorId="0">
      <text>
        <r>
          <rPr>
            <b/>
            <sz val="8"/>
            <rFont val="Tahoma"/>
            <family val="2"/>
          </rPr>
          <t>Zwiększenia z tytułu np.: zakupu, darowizny, śr.trwałych otrzymanych na podstawie leasingu finansowego</t>
        </r>
      </text>
    </comment>
    <comment ref="G24" authorId="0">
      <text>
        <r>
          <rPr>
            <b/>
            <sz val="8"/>
            <rFont val="Tahoma"/>
            <family val="2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<sst xmlns="http://schemas.openxmlformats.org/spreadsheetml/2006/main" count="358" uniqueCount="253">
  <si>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</si>
  <si>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</si>
  <si>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</si>
  <si>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</si>
  <si>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</si>
  <si>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</si>
  <si>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</si>
  <si>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</si>
  <si>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</si>
  <si>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</si>
  <si>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</si>
  <si>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</si>
  <si>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</si>
  <si>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</si>
  <si>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</si>
  <si>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</si>
  <si>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</si>
  <si>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</si>
  <si>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</si>
  <si>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</si>
  <si>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</si>
  <si>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</si>
  <si>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</si>
  <si>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</si>
  <si>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</si>
  <si>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</si>
  <si>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</si>
  <si>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</si>
  <si>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</si>
  <si>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</si>
  <si>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</si>
  <si>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</si>
  <si>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</si>
  <si>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</si>
  <si>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</si>
  <si>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</si>
  <si>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</si>
  <si>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</si>
  <si>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</si>
  <si>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</si>
  <si>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</si>
  <si>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</si>
  <si>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</si>
  <si>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</si>
  <si>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</si>
  <si>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</si>
  <si>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</si>
  <si>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</si>
  <si>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</si>
  <si>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</si>
  <si>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</si>
  <si>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</si>
  <si>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</si>
  <si>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</si>
  <si>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</si>
  <si>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</si>
  <si>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</si>
  <si>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</si>
  <si>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</si>
  <si>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</si>
  <si>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</si>
  <si>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</si>
  <si>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</si>
  <si>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</si>
  <si>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</si>
  <si>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</si>
  <si>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</si>
  <si>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</si>
  <si>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</si>
  <si>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</si>
  <si>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</si>
  <si>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</si>
  <si>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</si>
  <si>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</si>
  <si>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</si>
  <si>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</si>
  <si>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</si>
  <si>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</si>
  <si>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</si>
  <si>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</si>
  <si>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</si>
  <si>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</si>
  <si>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</si>
  <si>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</si>
  <si>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</si>
  <si>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</si>
  <si>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</si>
  <si>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</si>
  <si>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</si>
  <si>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</si>
  <si>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</si>
  <si>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</si>
  <si>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</si>
  <si>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</si>
  <si>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</si>
  <si>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</si>
  <si>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</si>
  <si>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</si>
  <si>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</si>
  <si>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</si>
  <si>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</si>
  <si>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</si>
  <si>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</si>
  <si>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</si>
  <si>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</si>
  <si>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</si>
  <si>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</si>
  <si>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</si>
  <si>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</si>
  <si>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</si>
  <si>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</si>
  <si>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</si>
  <si>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</si>
  <si>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</si>
  <si>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1. Stan na początek roku obrotowego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</si>
  <si>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</si>
  <si>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</si>
  <si>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</si>
  <si>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</si>
  <si>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</si>
  <si>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</si>
  <si>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</si>
  <si>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</si>
  <si>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</si>
  <si>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</si>
  <si>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</si>
  <si>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</si>
  <si>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</si>
  <si>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</si>
  <si>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</si>
  <si>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</si>
  <si>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</si>
  <si>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</si>
  <si>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</si>
  <si>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</si>
  <si>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</si>
  <si>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</si>
  <si>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</si>
  <si>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</si>
  <si>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</si>
  <si>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</si>
  <si>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</si>
  <si>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</si>
  <si>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</si>
  <si>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</si>
  <si>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</si>
  <si>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</si>
  <si>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</si>
  <si>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</si>
  <si>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</si>
  <si>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</si>
  <si>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</si>
  <si>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</si>
  <si>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</si>
  <si>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</si>
  <si>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</si>
  <si>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</si>
  <si>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</si>
  <si>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</si>
  <si>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</si>
  <si>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1. Środki trwałe</t>
  </si>
  <si>
    <t>cena nabycia pomniejszona o stopień zużycia</t>
  </si>
  <si>
    <t>2. Należności i zobowiązania</t>
  </si>
  <si>
    <t>kwota wymagajaca zapłaty</t>
  </si>
  <si>
    <t>3.środki pieniężne</t>
  </si>
  <si>
    <t>watość nominalna</t>
  </si>
  <si>
    <t>administracja</t>
  </si>
  <si>
    <t>nd</t>
  </si>
  <si>
    <t>dotacje:</t>
  </si>
  <si>
    <t>Konsulat Repbliki Federalnej Niemiec</t>
  </si>
  <si>
    <t>stryktury admin.Rzecz.Polski i inne</t>
  </si>
  <si>
    <t>Towarzystwo Społeczno Kulturalne Niemców Na Śląsku Op.   Opole</t>
  </si>
  <si>
    <t>rozchody</t>
  </si>
  <si>
    <t>Związek Niemieckich Stowarzyszeń Społeczno-Kulturalnych w Polsce</t>
  </si>
  <si>
    <t>Fundusz statutowy</t>
  </si>
  <si>
    <t>Fundusz środków własnych</t>
  </si>
  <si>
    <t>Fundusz środków własnych j. terenowych</t>
  </si>
  <si>
    <t>a. Źródła zwiększenia i wykorzystanie funduszy</t>
  </si>
  <si>
    <t xml:space="preserve">b. Rozliczenie wyniku na działalności </t>
  </si>
  <si>
    <t xml:space="preserve">Wynik na działalności </t>
  </si>
  <si>
    <t>Dni Kultury Niemieckiej</t>
  </si>
  <si>
    <t>Szkółki piłkarskie</t>
  </si>
  <si>
    <t>Otrzymana dotacje do rozliczenia GK</t>
  </si>
  <si>
    <t>Ministersterstwo Spraw Wewnętrznych i Administracji</t>
  </si>
  <si>
    <t>Szkółki piłkarskie - wpłaty + dotacja</t>
  </si>
  <si>
    <t>Kursy j. niemieckiego - wpłaty + dotacja</t>
  </si>
  <si>
    <t>Darowizny w DFK</t>
  </si>
  <si>
    <t>Darowizny szkółki</t>
  </si>
  <si>
    <t>Darowizny na rzecz TSKN</t>
  </si>
  <si>
    <t>1% podatku</t>
  </si>
  <si>
    <t>Dotacje Konsulat</t>
  </si>
  <si>
    <t>Dotacja MSWIA</t>
  </si>
  <si>
    <t>Dotacje FRS</t>
  </si>
  <si>
    <t>Dotacje VDG</t>
  </si>
  <si>
    <t>Konkurs Recytatorski</t>
  </si>
  <si>
    <t>Wojewódzki Konkurs J. Niemieckiego</t>
  </si>
  <si>
    <t>Konkurs Literacki</t>
  </si>
  <si>
    <t>Konkurs Wiedzy o MN</t>
  </si>
  <si>
    <t>Koncerty Powiatowe</t>
  </si>
  <si>
    <t>Koncert adwentowy</t>
  </si>
  <si>
    <t>Projekty DFK dofinansowane z Konsulatu</t>
  </si>
  <si>
    <t>Projekty DFK Konsolidierung</t>
  </si>
  <si>
    <t>Projekty DFK 1% podatku</t>
  </si>
  <si>
    <t>Projekty DFK Samorządowe</t>
  </si>
  <si>
    <t>Projekty bożonarodzeniowe</t>
  </si>
  <si>
    <t xml:space="preserve">Pozostałe projekty w DFK </t>
  </si>
  <si>
    <t>Kursy języka niemieckiego</t>
  </si>
  <si>
    <t>Wsparcie Zarządów gminnny i powiatowych</t>
  </si>
  <si>
    <t>Składki VDG, HAUS i inne</t>
  </si>
  <si>
    <t>Zebranie roczne</t>
  </si>
  <si>
    <t>Koszty różne</t>
  </si>
  <si>
    <t>w tym koszty działalności gospodarczej:</t>
  </si>
  <si>
    <t>Konkurs Piosenki Superstar</t>
  </si>
  <si>
    <t>Warsztaty letnie - Bajkowe Noce</t>
  </si>
  <si>
    <t>Dotacje EU</t>
  </si>
  <si>
    <t>Spacerownik po Opolu</t>
  </si>
  <si>
    <t>Kampania wizerunkowa</t>
  </si>
  <si>
    <t xml:space="preserve">Dofinansowanie zespołów </t>
  </si>
  <si>
    <t>Kalendarz</t>
  </si>
  <si>
    <t>Musical</t>
  </si>
  <si>
    <t>Opolski Senior</t>
  </si>
  <si>
    <t>Informacja dodatkowa za 2020r.</t>
  </si>
  <si>
    <t>Otrzymane dotacje do rozliczenia</t>
  </si>
  <si>
    <t>Otrzymane darowizny śr. trwałych i dotacje na zakup środków trwałych</t>
  </si>
  <si>
    <t>Letnia akademia śląskiej koronki - wpłaty +dotacja</t>
  </si>
  <si>
    <t>Fusballbox - wpłaty + dotacja</t>
  </si>
  <si>
    <t>Darowizny na orkiestrę</t>
  </si>
  <si>
    <t>Darowizna pomniki  i cmentarz</t>
  </si>
  <si>
    <t>Dotacje samorządowe</t>
  </si>
  <si>
    <t>przychody z działalności gospodarczej</t>
  </si>
  <si>
    <t>Szkolenie dla kadry zarządzającej</t>
  </si>
  <si>
    <t>Obchody 30 lecia - wydawnictwo albumowe</t>
  </si>
  <si>
    <t>Niemieckie piosenki z filmów</t>
  </si>
  <si>
    <t>Spacerownik po województwie opolskim</t>
  </si>
  <si>
    <t>Wystawa Mniejszość Niemiecka</t>
  </si>
  <si>
    <t>Teledysk Machen wir das Beste draus</t>
  </si>
  <si>
    <t>Śpiewnik</t>
  </si>
  <si>
    <t>DMI TV</t>
  </si>
  <si>
    <t>Odkrywać Śląsk na nowo</t>
  </si>
  <si>
    <t>Aktualizacja aplikacji</t>
  </si>
  <si>
    <t>Muzykowanie od podstaw</t>
  </si>
  <si>
    <t>Wirtualne muzeum</t>
  </si>
  <si>
    <t>Publikacja świadkowie czasu</t>
  </si>
  <si>
    <t>Dyplomy i reklama 30 lecie</t>
  </si>
  <si>
    <t>Najlepsze historie 30 lecia</t>
  </si>
  <si>
    <t>WissenApp</t>
  </si>
  <si>
    <t>Album 30 lecie dodruk</t>
  </si>
  <si>
    <t>Sławni Ślązacy na fotografiach</t>
  </si>
  <si>
    <t>Monografia Ricarda Huchs</t>
  </si>
  <si>
    <t>Koncerty 30 lecia</t>
  </si>
  <si>
    <t>Letnia akademia śląskiej koronki</t>
  </si>
  <si>
    <t>Fusballbox</t>
  </si>
  <si>
    <t>Renowancja pomników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</si>
</sst>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46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0" fillId="33" borderId="15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49" fontId="0" fillId="34" borderId="11" xfId="0" applyNumberFormat="1" applyFont="1" applyFill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165" fontId="0" fillId="34" borderId="16" xfId="42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45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9" fontId="3" fillId="36" borderId="11" xfId="0" applyNumberFormat="1" applyFont="1" applyFill="1" applyBorder="1" applyAlignment="1">
      <alignment wrapText="1"/>
    </xf>
    <xf numFmtId="4" fontId="3" fillId="36" borderId="12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 wrapText="1"/>
    </xf>
    <xf numFmtId="4" fontId="0" fillId="36" borderId="16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34" borderId="2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41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34" borderId="10" xfId="0" applyFill="1" applyBorder="1" applyAlignment="1">
      <alignment horizontal="right" wrapText="1"/>
    </xf>
    <xf numFmtId="0" fontId="0" fillId="34" borderId="12" xfId="0" applyFill="1" applyBorder="1" applyAlignment="1">
      <alignment horizontal="right" wrapText="1"/>
    </xf>
    <xf numFmtId="0" fontId="5" fillId="34" borderId="0" xfId="0" applyFont="1" applyFill="1" applyAlignment="1">
      <alignment horizontal="center"/>
    </xf>
    <xf numFmtId="0" fontId="0" fillId="34" borderId="42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20" xfId="0" applyFill="1" applyBorder="1" applyAlignment="1">
      <alignment horizontal="right" wrapText="1"/>
    </xf>
    <xf numFmtId="0" fontId="0" fillId="34" borderId="43" xfId="0" applyFill="1" applyBorder="1" applyAlignment="1">
      <alignment horizontal="right" wrapText="1"/>
    </xf>
    <xf numFmtId="0" fontId="0" fillId="34" borderId="28" xfId="0" applyFill="1" applyBorder="1" applyAlignment="1">
      <alignment horizontal="right" wrapText="1"/>
    </xf>
    <xf numFmtId="0" fontId="0" fillId="34" borderId="44" xfId="0" applyFill="1" applyBorder="1" applyAlignment="1">
      <alignment horizontal="left" wrapText="1"/>
    </xf>
    <xf numFmtId="0" fontId="0" fillId="34" borderId="27" xfId="0" applyFill="1" applyBorder="1" applyAlignment="1">
      <alignment horizontal="left" wrapText="1"/>
    </xf>
    <xf numFmtId="0" fontId="4" fillId="34" borderId="0" xfId="0" applyFont="1" applyFill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34" borderId="26" xfId="0" applyFill="1" applyBorder="1" applyAlignment="1">
      <alignment horizontal="right" wrapText="1"/>
    </xf>
    <xf numFmtId="0" fontId="0" fillId="34" borderId="45" xfId="0" applyFill="1" applyBorder="1" applyAlignment="1">
      <alignment horizontal="right" wrapText="1"/>
    </xf>
    <xf numFmtId="0" fontId="0" fillId="34" borderId="46" xfId="0" applyFill="1" applyBorder="1" applyAlignment="1">
      <alignment horizontal="right" wrapText="1"/>
    </xf>
    <xf numFmtId="0" fontId="0" fillId="34" borderId="15" xfId="0" applyFill="1" applyBorder="1" applyAlignment="1">
      <alignment horizontal="center" wrapText="1"/>
    </xf>
    <xf numFmtId="168" fontId="2" fillId="33" borderId="15" xfId="0" applyNumberFormat="1" applyFont="1" applyFill="1" applyBorder="1" applyAlignment="1">
      <alignment horizontal="center"/>
    </xf>
    <xf numFmtId="168" fontId="2" fillId="33" borderId="16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23"/>
  <sheetViews>
    <sheetView showGridLines="0" tabSelected="1" view="pageBreakPreview" zoomScaleSheetLayoutView="100" workbookViewId="0" topLeftCell="A307">
      <selection activeCell="D314" sqref="D314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85" t="s">
        <v>171</v>
      </c>
      <c r="D3" s="185"/>
      <c r="E3" s="185"/>
      <c r="F3" s="185"/>
      <c r="G3" s="185"/>
      <c r="H3" s="185"/>
      <c r="I3" s="185"/>
    </row>
    <row r="4" ht="12.75"/>
    <row r="5" spans="3:9" ht="30">
      <c r="C5" s="177" t="s">
        <v>221</v>
      </c>
      <c r="D5" s="177"/>
      <c r="E5" s="177"/>
      <c r="F5" s="177"/>
      <c r="G5" s="177"/>
      <c r="H5" s="177"/>
      <c r="I5" s="177"/>
    </row>
    <row r="6" ht="13.5" thickBot="1"/>
    <row r="7" spans="1:7" ht="12.75">
      <c r="A7" s="17">
        <v>1</v>
      </c>
      <c r="C7" s="124" t="s">
        <v>95</v>
      </c>
      <c r="D7" s="125"/>
      <c r="E7" s="125"/>
      <c r="F7" s="125"/>
      <c r="G7" s="126"/>
    </row>
    <row r="8" spans="3:7" ht="12.75">
      <c r="C8" s="148" t="s">
        <v>88</v>
      </c>
      <c r="D8" s="147"/>
      <c r="E8" s="147" t="s">
        <v>96</v>
      </c>
      <c r="F8" s="147"/>
      <c r="G8" s="149"/>
    </row>
    <row r="9" spans="3:7" ht="12.75">
      <c r="C9" s="178" t="s">
        <v>160</v>
      </c>
      <c r="D9" s="179"/>
      <c r="E9" s="180" t="s">
        <v>161</v>
      </c>
      <c r="F9" s="181"/>
      <c r="G9" s="182"/>
    </row>
    <row r="10" spans="3:7" ht="12.75">
      <c r="C10" s="178" t="s">
        <v>162</v>
      </c>
      <c r="D10" s="179"/>
      <c r="E10" s="175" t="s">
        <v>163</v>
      </c>
      <c r="F10" s="175"/>
      <c r="G10" s="176"/>
    </row>
    <row r="11" spans="3:7" ht="13.5" thickBot="1">
      <c r="C11" s="183" t="s">
        <v>164</v>
      </c>
      <c r="D11" s="184"/>
      <c r="E11" s="192" t="s">
        <v>165</v>
      </c>
      <c r="F11" s="193"/>
      <c r="G11" s="194"/>
    </row>
    <row r="12" ht="13.5" thickBot="1"/>
    <row r="13" spans="1:7" ht="12.75">
      <c r="A13" s="17">
        <v>1</v>
      </c>
      <c r="C13" s="186" t="s">
        <v>97</v>
      </c>
      <c r="D13" s="187"/>
      <c r="E13" s="187"/>
      <c r="F13" s="187"/>
      <c r="G13" s="188"/>
    </row>
    <row r="14" spans="3:7" ht="27" customHeight="1">
      <c r="C14" s="29" t="s">
        <v>93</v>
      </c>
      <c r="D14" s="147" t="s">
        <v>94</v>
      </c>
      <c r="E14" s="147"/>
      <c r="F14" s="153" t="s">
        <v>92</v>
      </c>
      <c r="G14" s="154"/>
    </row>
    <row r="15" spans="3:7" ht="13.5" thickBot="1">
      <c r="C15" s="61"/>
      <c r="D15" s="195"/>
      <c r="E15" s="195"/>
      <c r="F15" s="196">
        <v>0</v>
      </c>
      <c r="G15" s="197"/>
    </row>
    <row r="16" ht="13.5" thickBot="1"/>
    <row r="17" spans="1:7" ht="12.75">
      <c r="A17" s="17">
        <v>1</v>
      </c>
      <c r="C17" s="124" t="s">
        <v>121</v>
      </c>
      <c r="D17" s="125"/>
      <c r="E17" s="125"/>
      <c r="F17" s="125"/>
      <c r="G17" s="126"/>
    </row>
    <row r="18" spans="3:7" ht="12.75">
      <c r="C18" s="144" t="s">
        <v>117</v>
      </c>
      <c r="D18" s="140" t="s">
        <v>120</v>
      </c>
      <c r="E18" s="141"/>
      <c r="F18" s="134" t="s">
        <v>122</v>
      </c>
      <c r="G18" s="135"/>
    </row>
    <row r="19" spans="3:7" ht="12.75">
      <c r="C19" s="145"/>
      <c r="D19" s="142"/>
      <c r="E19" s="143"/>
      <c r="F19" s="4" t="s">
        <v>118</v>
      </c>
      <c r="G19" s="26" t="s">
        <v>119</v>
      </c>
    </row>
    <row r="20" spans="3:7" ht="12.75">
      <c r="C20" s="58"/>
      <c r="D20" s="127"/>
      <c r="E20" s="128"/>
      <c r="F20" s="54"/>
      <c r="G20" s="70"/>
    </row>
    <row r="21" spans="3:7" ht="13.5" thickBot="1">
      <c r="C21" s="59"/>
      <c r="D21" s="129"/>
      <c r="E21" s="130"/>
      <c r="F21" s="71"/>
      <c r="G21" s="72"/>
    </row>
    <row r="22" ht="13.5" thickBot="1"/>
    <row r="23" spans="1:9" ht="12.75">
      <c r="A23" s="17">
        <v>2</v>
      </c>
      <c r="C23" s="124" t="s">
        <v>14</v>
      </c>
      <c r="D23" s="125"/>
      <c r="E23" s="125"/>
      <c r="F23" s="125"/>
      <c r="G23" s="125"/>
      <c r="H23" s="125"/>
      <c r="I23" s="126"/>
    </row>
    <row r="24" spans="3:11" ht="38.25">
      <c r="C24" s="12" t="s">
        <v>100</v>
      </c>
      <c r="D24" s="3" t="s">
        <v>101</v>
      </c>
      <c r="E24" s="3" t="s">
        <v>0</v>
      </c>
      <c r="F24" s="3" t="s">
        <v>9</v>
      </c>
      <c r="G24" s="3" t="s">
        <v>1</v>
      </c>
      <c r="H24" s="3" t="s">
        <v>2</v>
      </c>
      <c r="I24" s="13" t="s">
        <v>3</v>
      </c>
      <c r="J24" s="1"/>
      <c r="K24" s="1"/>
    </row>
    <row r="25" spans="3:9" ht="25.5">
      <c r="C25" s="12" t="s">
        <v>4</v>
      </c>
      <c r="D25" s="53">
        <v>24995</v>
      </c>
      <c r="E25" s="53"/>
      <c r="F25" s="53"/>
      <c r="G25" s="53"/>
      <c r="H25" s="53"/>
      <c r="I25" s="99">
        <f>D25+E25+F25+G25-H25</f>
        <v>24995</v>
      </c>
    </row>
    <row r="26" spans="3:9" ht="25.5">
      <c r="C26" s="12" t="s">
        <v>102</v>
      </c>
      <c r="D26" s="53">
        <v>4499437.31</v>
      </c>
      <c r="E26" s="53"/>
      <c r="F26" s="53"/>
      <c r="G26" s="53"/>
      <c r="H26" s="53"/>
      <c r="I26" s="99">
        <f>D26+E26+F26+G26-H26</f>
        <v>4499437.31</v>
      </c>
    </row>
    <row r="27" spans="3:9" ht="12.75">
      <c r="C27" s="12" t="s">
        <v>5</v>
      </c>
      <c r="D27" s="53">
        <v>698404.0499999999</v>
      </c>
      <c r="E27" s="53"/>
      <c r="F27" s="53">
        <v>85377.39</v>
      </c>
      <c r="G27" s="53"/>
      <c r="H27" s="53"/>
      <c r="I27" s="99">
        <f>D27+E27+F27+G27-H27</f>
        <v>783781.44</v>
      </c>
    </row>
    <row r="28" spans="3:9" ht="12.75">
      <c r="C28" s="12" t="s">
        <v>6</v>
      </c>
      <c r="D28" s="53">
        <v>57900</v>
      </c>
      <c r="E28" s="53"/>
      <c r="F28" s="53">
        <v>50000</v>
      </c>
      <c r="G28" s="53"/>
      <c r="H28" s="53">
        <v>19000</v>
      </c>
      <c r="I28" s="99">
        <f>D28+E28+F28+G28-H28</f>
        <v>88900</v>
      </c>
    </row>
    <row r="29" spans="3:9" ht="12.75">
      <c r="C29" s="12" t="s">
        <v>7</v>
      </c>
      <c r="D29" s="53">
        <v>51201.5</v>
      </c>
      <c r="E29" s="53"/>
      <c r="F29" s="53"/>
      <c r="G29" s="53"/>
      <c r="H29" s="53"/>
      <c r="I29" s="99">
        <f>D29+E29+F29+G29-H29</f>
        <v>51201.5</v>
      </c>
    </row>
    <row r="30" spans="1:9" s="16" customFormat="1" ht="13.5" thickBot="1">
      <c r="A30" s="17"/>
      <c r="C30" s="18" t="s">
        <v>8</v>
      </c>
      <c r="D30" s="37">
        <f aca="true" t="shared" si="0" ref="D30:I30">SUM(D25:D29)</f>
        <v>5331937.859999999</v>
      </c>
      <c r="E30" s="37">
        <f t="shared" si="0"/>
        <v>0</v>
      </c>
      <c r="F30" s="37">
        <f t="shared" si="0"/>
        <v>135377.39</v>
      </c>
      <c r="G30" s="37">
        <f t="shared" si="0"/>
        <v>0</v>
      </c>
      <c r="H30" s="37">
        <f t="shared" si="0"/>
        <v>19000</v>
      </c>
      <c r="I30" s="100">
        <f t="shared" si="0"/>
        <v>5448315.25</v>
      </c>
    </row>
    <row r="31" ht="12.75" customHeight="1" thickBot="1"/>
    <row r="32" spans="1:11" ht="25.5" customHeight="1">
      <c r="A32" s="17">
        <v>2</v>
      </c>
      <c r="C32" s="131" t="s">
        <v>15</v>
      </c>
      <c r="D32" s="132"/>
      <c r="E32" s="132"/>
      <c r="F32" s="132"/>
      <c r="G32" s="132"/>
      <c r="H32" s="132"/>
      <c r="I32" s="132"/>
      <c r="J32" s="132"/>
      <c r="K32" s="133"/>
    </row>
    <row r="33" spans="3:11" ht="63.75">
      <c r="C33" s="12" t="s">
        <v>100</v>
      </c>
      <c r="D33" s="3" t="s">
        <v>101</v>
      </c>
      <c r="E33" s="3" t="s">
        <v>0</v>
      </c>
      <c r="F33" s="5" t="s">
        <v>10</v>
      </c>
      <c r="G33" s="5" t="s">
        <v>103</v>
      </c>
      <c r="H33" s="5" t="s">
        <v>11</v>
      </c>
      <c r="I33" s="5" t="s">
        <v>3</v>
      </c>
      <c r="J33" s="5" t="s">
        <v>12</v>
      </c>
      <c r="K33" s="15" t="s">
        <v>13</v>
      </c>
    </row>
    <row r="34" spans="3:11" ht="25.5">
      <c r="C34" s="12" t="s">
        <v>4</v>
      </c>
      <c r="D34" s="53"/>
      <c r="E34" s="53"/>
      <c r="F34" s="53"/>
      <c r="G34" s="53"/>
      <c r="H34" s="53"/>
      <c r="I34" s="97">
        <f>D34-E34+F34+G34-H34</f>
        <v>0</v>
      </c>
      <c r="J34" s="94">
        <f>D25-D34</f>
        <v>24995</v>
      </c>
      <c r="K34" s="95">
        <f>I25-I34</f>
        <v>24995</v>
      </c>
    </row>
    <row r="35" spans="3:11" ht="25.5">
      <c r="C35" s="12" t="s">
        <v>102</v>
      </c>
      <c r="D35" s="53">
        <v>2025485.04</v>
      </c>
      <c r="E35" s="53"/>
      <c r="F35" s="53">
        <v>112485.96</v>
      </c>
      <c r="G35" s="53"/>
      <c r="H35" s="53"/>
      <c r="I35" s="97">
        <f>D35-E35+F35+G35-H35</f>
        <v>2137971</v>
      </c>
      <c r="J35" s="94">
        <f>D26-D35</f>
        <v>2473952.2699999996</v>
      </c>
      <c r="K35" s="95">
        <f>I26-I35</f>
        <v>2361466.3099999996</v>
      </c>
    </row>
    <row r="36" spans="3:11" ht="12.75">
      <c r="C36" s="12" t="s">
        <v>5</v>
      </c>
      <c r="D36" s="53">
        <v>694123.65</v>
      </c>
      <c r="E36" s="53"/>
      <c r="F36" s="53">
        <v>37804.23</v>
      </c>
      <c r="G36" s="53"/>
      <c r="H36" s="53"/>
      <c r="I36" s="97">
        <f>D36-E36+F36+G36-H36</f>
        <v>731927.88</v>
      </c>
      <c r="J36" s="94">
        <f>D27-D36</f>
        <v>4280.399999999907</v>
      </c>
      <c r="K36" s="95">
        <f>I27-I36</f>
        <v>51853.55999999994</v>
      </c>
    </row>
    <row r="37" spans="3:11" ht="12.75">
      <c r="C37" s="12" t="s">
        <v>6</v>
      </c>
      <c r="D37" s="53">
        <v>57900</v>
      </c>
      <c r="E37" s="53"/>
      <c r="F37" s="53">
        <v>4166.65</v>
      </c>
      <c r="G37" s="53"/>
      <c r="H37" s="53">
        <v>19000</v>
      </c>
      <c r="I37" s="97">
        <f>D37-E37+F37+G37-H37</f>
        <v>43066.65</v>
      </c>
      <c r="J37" s="94">
        <f>D28-D37</f>
        <v>0</v>
      </c>
      <c r="K37" s="95">
        <f>I28-I37</f>
        <v>45833.35</v>
      </c>
    </row>
    <row r="38" spans="3:11" ht="12.75">
      <c r="C38" s="12" t="s">
        <v>7</v>
      </c>
      <c r="D38" s="53">
        <v>51201.5</v>
      </c>
      <c r="E38" s="53"/>
      <c r="F38" s="53">
        <v>0</v>
      </c>
      <c r="G38" s="53"/>
      <c r="H38" s="53"/>
      <c r="I38" s="97">
        <f>D38-E38+F38+G38-H38</f>
        <v>51201.5</v>
      </c>
      <c r="J38" s="94">
        <f>D29-D38</f>
        <v>0</v>
      </c>
      <c r="K38" s="95">
        <f>I29-I38</f>
        <v>0</v>
      </c>
    </row>
    <row r="39" spans="1:11" s="16" customFormat="1" ht="13.5" thickBot="1">
      <c r="A39" s="17"/>
      <c r="C39" s="18" t="s">
        <v>8</v>
      </c>
      <c r="D39" s="37">
        <f>SUM(D34:D38)</f>
        <v>2828710.19</v>
      </c>
      <c r="E39" s="37">
        <f aca="true" t="shared" si="1" ref="E39:K39">SUM(E34:E38)</f>
        <v>0</v>
      </c>
      <c r="F39" s="37">
        <f t="shared" si="1"/>
        <v>154456.84</v>
      </c>
      <c r="G39" s="37">
        <f t="shared" si="1"/>
        <v>0</v>
      </c>
      <c r="H39" s="37">
        <f t="shared" si="1"/>
        <v>19000</v>
      </c>
      <c r="I39" s="98">
        <f t="shared" si="1"/>
        <v>2964167.03</v>
      </c>
      <c r="J39" s="96">
        <f t="shared" si="1"/>
        <v>2503227.6699999995</v>
      </c>
      <c r="K39" s="93">
        <f t="shared" si="1"/>
        <v>2484148.2199999997</v>
      </c>
    </row>
    <row r="40" spans="3:10" ht="13.5" thickBot="1">
      <c r="C40" s="6"/>
      <c r="D40" s="7"/>
      <c r="E40" s="7"/>
      <c r="F40" s="7"/>
      <c r="G40" s="7"/>
      <c r="H40" s="7"/>
      <c r="I40" s="7"/>
      <c r="J40" s="7"/>
    </row>
    <row r="41" spans="1:7" ht="12.75">
      <c r="A41" s="17">
        <v>2</v>
      </c>
      <c r="C41" s="131" t="s">
        <v>16</v>
      </c>
      <c r="D41" s="132"/>
      <c r="E41" s="132"/>
      <c r="F41" s="132"/>
      <c r="G41" s="133"/>
    </row>
    <row r="42" spans="3:7" ht="25.5" customHeight="1">
      <c r="C42" s="138"/>
      <c r="D42" s="157" t="s">
        <v>101</v>
      </c>
      <c r="E42" s="155" t="s">
        <v>104</v>
      </c>
      <c r="F42" s="156"/>
      <c r="G42" s="136" t="s">
        <v>3</v>
      </c>
    </row>
    <row r="43" spans="3:7" ht="12.75">
      <c r="C43" s="139"/>
      <c r="D43" s="158"/>
      <c r="E43" s="8" t="s">
        <v>18</v>
      </c>
      <c r="F43" s="8" t="s">
        <v>19</v>
      </c>
      <c r="G43" s="137"/>
    </row>
    <row r="44" spans="3:7" ht="12.75">
      <c r="C44" s="19" t="s">
        <v>17</v>
      </c>
      <c r="D44" s="67">
        <v>280.1</v>
      </c>
      <c r="E44" s="67"/>
      <c r="F44" s="67"/>
      <c r="G44" s="47">
        <f>D44+E44-F44</f>
        <v>280.1</v>
      </c>
    </row>
    <row r="45" spans="3:7" ht="13.5" thickBot="1">
      <c r="C45" s="20" t="s">
        <v>20</v>
      </c>
      <c r="D45" s="68">
        <v>16480</v>
      </c>
      <c r="E45" s="68"/>
      <c r="F45" s="68"/>
      <c r="G45" s="48">
        <f>D45+E45-F45</f>
        <v>16480</v>
      </c>
    </row>
    <row r="46" spans="3:7" ht="13.5" thickBot="1">
      <c r="C46" s="7"/>
      <c r="D46" s="7"/>
      <c r="E46" s="7"/>
      <c r="F46" s="7"/>
      <c r="G46" s="7"/>
    </row>
    <row r="47" spans="1:7" ht="12.75">
      <c r="A47" s="17">
        <v>2</v>
      </c>
      <c r="C47" s="124" t="s">
        <v>21</v>
      </c>
      <c r="D47" s="125"/>
      <c r="E47" s="125"/>
      <c r="F47" s="125"/>
      <c r="G47" s="126"/>
    </row>
    <row r="48" spans="3:7" ht="12.75">
      <c r="C48" s="160"/>
      <c r="D48" s="153" t="s">
        <v>101</v>
      </c>
      <c r="E48" s="153" t="s">
        <v>104</v>
      </c>
      <c r="F48" s="153"/>
      <c r="G48" s="154" t="s">
        <v>3</v>
      </c>
    </row>
    <row r="49" spans="3:7" ht="12.75">
      <c r="C49" s="160"/>
      <c r="D49" s="153"/>
      <c r="E49" s="8" t="s">
        <v>18</v>
      </c>
      <c r="F49" s="8" t="s">
        <v>19</v>
      </c>
      <c r="G49" s="154"/>
    </row>
    <row r="50" spans="3:7" ht="25.5">
      <c r="C50" s="12" t="s">
        <v>4</v>
      </c>
      <c r="D50" s="66"/>
      <c r="E50" s="66"/>
      <c r="F50" s="66"/>
      <c r="G50" s="81">
        <f>D50+E50-F50</f>
        <v>0</v>
      </c>
    </row>
    <row r="51" spans="3:7" ht="25.5">
      <c r="C51" s="12" t="s">
        <v>102</v>
      </c>
      <c r="D51" s="66"/>
      <c r="E51" s="66"/>
      <c r="F51" s="66"/>
      <c r="G51" s="81">
        <f>D51+E51-F51</f>
        <v>0</v>
      </c>
    </row>
    <row r="52" spans="3:7" ht="12.75">
      <c r="C52" s="12" t="s">
        <v>5</v>
      </c>
      <c r="D52" s="66"/>
      <c r="E52" s="66"/>
      <c r="F52" s="66"/>
      <c r="G52" s="81">
        <f>D52+E52-F52</f>
        <v>0</v>
      </c>
    </row>
    <row r="53" spans="3:7" ht="12.75">
      <c r="C53" s="12" t="s">
        <v>6</v>
      </c>
      <c r="D53" s="66"/>
      <c r="E53" s="66"/>
      <c r="F53" s="66"/>
      <c r="G53" s="81">
        <f>D53+E53-F53</f>
        <v>0</v>
      </c>
    </row>
    <row r="54" spans="3:7" ht="12.75">
      <c r="C54" s="12" t="s">
        <v>7</v>
      </c>
      <c r="D54" s="66"/>
      <c r="E54" s="66"/>
      <c r="F54" s="66"/>
      <c r="G54" s="81">
        <f>D54+E54-F54</f>
        <v>0</v>
      </c>
    </row>
    <row r="55" spans="1:7" s="16" customFormat="1" ht="13.5" thickBot="1">
      <c r="A55" s="17"/>
      <c r="C55" s="18" t="s">
        <v>8</v>
      </c>
      <c r="D55" s="46">
        <f>SUM(D50:D54)</f>
        <v>0</v>
      </c>
      <c r="E55" s="46">
        <f>SUM(E50:E54)</f>
        <v>0</v>
      </c>
      <c r="F55" s="46">
        <f>SUM(F50:F54)</f>
        <v>0</v>
      </c>
      <c r="G55" s="46">
        <f>SUM(G50:G54)</f>
        <v>0</v>
      </c>
    </row>
    <row r="56" ht="19.5" customHeight="1" thickBot="1"/>
    <row r="57" spans="1:9" ht="12.75">
      <c r="A57" s="17">
        <v>2</v>
      </c>
      <c r="C57" s="124" t="s">
        <v>105</v>
      </c>
      <c r="D57" s="125"/>
      <c r="E57" s="125"/>
      <c r="F57" s="125"/>
      <c r="G57" s="125"/>
      <c r="H57" s="73"/>
      <c r="I57" s="10"/>
    </row>
    <row r="58" spans="3:8" ht="25.5">
      <c r="C58" s="22" t="s">
        <v>100</v>
      </c>
      <c r="D58" s="8" t="s">
        <v>101</v>
      </c>
      <c r="E58" s="8" t="s">
        <v>9</v>
      </c>
      <c r="F58" s="8" t="s">
        <v>2</v>
      </c>
      <c r="G58" s="21" t="s">
        <v>3</v>
      </c>
      <c r="H58" s="1"/>
    </row>
    <row r="59" spans="3:7" ht="12.75">
      <c r="C59" s="12" t="s">
        <v>159</v>
      </c>
      <c r="D59" s="53"/>
      <c r="E59" s="53"/>
      <c r="F59" s="53"/>
      <c r="G59" s="74">
        <f>D59+E59-F59</f>
        <v>0</v>
      </c>
    </row>
    <row r="60" spans="3:7" ht="13.5" thickBot="1">
      <c r="C60" s="18" t="s">
        <v>8</v>
      </c>
      <c r="D60" s="37">
        <f>SUM(D59:D59)</f>
        <v>0</v>
      </c>
      <c r="E60" s="37">
        <f>SUM(E59:E59)</f>
        <v>0</v>
      </c>
      <c r="F60" s="37">
        <f>SUM(F59:F59)</f>
        <v>0</v>
      </c>
      <c r="G60" s="38">
        <f>SUM(G59:G59)</f>
        <v>0</v>
      </c>
    </row>
    <row r="61" ht="13.5" thickBot="1"/>
    <row r="62" spans="1:10" ht="25.5" customHeight="1">
      <c r="A62" s="17">
        <v>2</v>
      </c>
      <c r="C62" s="131" t="s">
        <v>22</v>
      </c>
      <c r="D62" s="132"/>
      <c r="E62" s="132"/>
      <c r="F62" s="132"/>
      <c r="G62" s="132"/>
      <c r="H62" s="132"/>
      <c r="I62" s="132"/>
      <c r="J62" s="133"/>
    </row>
    <row r="63" spans="3:10" ht="63.75">
      <c r="C63" s="22" t="s">
        <v>100</v>
      </c>
      <c r="D63" s="8" t="s">
        <v>101</v>
      </c>
      <c r="E63" s="9" t="s">
        <v>10</v>
      </c>
      <c r="F63" s="9" t="s">
        <v>103</v>
      </c>
      <c r="G63" s="9" t="s">
        <v>11</v>
      </c>
      <c r="H63" s="9" t="s">
        <v>3</v>
      </c>
      <c r="I63" s="9" t="s">
        <v>12</v>
      </c>
      <c r="J63" s="23" t="s">
        <v>13</v>
      </c>
    </row>
    <row r="64" spans="3:10" ht="12.75">
      <c r="C64" s="12" t="s">
        <v>159</v>
      </c>
      <c r="D64" s="53"/>
      <c r="E64" s="53"/>
      <c r="F64" s="53"/>
      <c r="G64" s="53"/>
      <c r="H64" s="78">
        <f>D64+E64+F64-G64</f>
        <v>0</v>
      </c>
      <c r="I64" s="78">
        <f>D59-D64</f>
        <v>0</v>
      </c>
      <c r="J64" s="74">
        <f>G59-H64</f>
        <v>0</v>
      </c>
    </row>
    <row r="65" spans="3:10" ht="13.5" thickBot="1">
      <c r="C65" s="18" t="s">
        <v>8</v>
      </c>
      <c r="D65" s="37">
        <f aca="true" t="shared" si="2" ref="D65:J65">SUM(D64:D64)</f>
        <v>0</v>
      </c>
      <c r="E65" s="37">
        <f t="shared" si="2"/>
        <v>0</v>
      </c>
      <c r="F65" s="37">
        <f t="shared" si="2"/>
        <v>0</v>
      </c>
      <c r="G65" s="37">
        <f t="shared" si="2"/>
        <v>0</v>
      </c>
      <c r="H65" s="37">
        <f t="shared" si="2"/>
        <v>0</v>
      </c>
      <c r="I65" s="37">
        <f t="shared" si="2"/>
        <v>0</v>
      </c>
      <c r="J65" s="38">
        <f t="shared" si="2"/>
        <v>0</v>
      </c>
    </row>
    <row r="66" ht="15.75" customHeight="1" thickBot="1"/>
    <row r="67" spans="1:7" ht="12.75">
      <c r="A67" s="17">
        <v>2</v>
      </c>
      <c r="C67" s="124" t="s">
        <v>23</v>
      </c>
      <c r="D67" s="125"/>
      <c r="E67" s="125"/>
      <c r="F67" s="125"/>
      <c r="G67" s="126"/>
    </row>
    <row r="68" spans="3:7" ht="12.75">
      <c r="C68" s="160"/>
      <c r="D68" s="153" t="s">
        <v>101</v>
      </c>
      <c r="E68" s="153" t="s">
        <v>104</v>
      </c>
      <c r="F68" s="153"/>
      <c r="G68" s="154" t="s">
        <v>3</v>
      </c>
    </row>
    <row r="69" spans="3:7" ht="12.75">
      <c r="C69" s="160"/>
      <c r="D69" s="153"/>
      <c r="E69" s="8" t="s">
        <v>18</v>
      </c>
      <c r="F69" s="8" t="s">
        <v>19</v>
      </c>
      <c r="G69" s="154"/>
    </row>
    <row r="70" spans="3:7" ht="12.75">
      <c r="C70" s="24" t="s">
        <v>24</v>
      </c>
      <c r="D70" s="64"/>
      <c r="E70" s="64"/>
      <c r="F70" s="64"/>
      <c r="G70" s="49">
        <f>D70+E70-F70</f>
        <v>0</v>
      </c>
    </row>
    <row r="71" spans="3:7" ht="12.75">
      <c r="C71" s="24" t="s">
        <v>106</v>
      </c>
      <c r="D71" s="64"/>
      <c r="E71" s="64"/>
      <c r="F71" s="64"/>
      <c r="G71" s="49">
        <f aca="true" t="shared" si="3" ref="G71:G77">D71+E71-F71</f>
        <v>0</v>
      </c>
    </row>
    <row r="72" spans="3:7" ht="12.75">
      <c r="C72" s="24" t="s">
        <v>25</v>
      </c>
      <c r="D72" s="64"/>
      <c r="E72" s="64"/>
      <c r="F72" s="64"/>
      <c r="G72" s="49">
        <f t="shared" si="3"/>
        <v>0</v>
      </c>
    </row>
    <row r="73" spans="3:7" ht="12.75">
      <c r="C73" s="24" t="s">
        <v>26</v>
      </c>
      <c r="D73" s="64">
        <v>85300</v>
      </c>
      <c r="E73" s="64"/>
      <c r="F73" s="64">
        <v>84300</v>
      </c>
      <c r="G73" s="49">
        <f t="shared" si="3"/>
        <v>1000</v>
      </c>
    </row>
    <row r="74" spans="3:7" ht="12.75">
      <c r="C74" s="24" t="s">
        <v>27</v>
      </c>
      <c r="D74" s="64"/>
      <c r="E74" s="64"/>
      <c r="F74" s="64"/>
      <c r="G74" s="49">
        <f t="shared" si="3"/>
        <v>0</v>
      </c>
    </row>
    <row r="75" spans="3:7" ht="12.75">
      <c r="C75" s="25" t="s">
        <v>28</v>
      </c>
      <c r="D75" s="65"/>
      <c r="E75" s="65"/>
      <c r="F75" s="65"/>
      <c r="G75" s="49">
        <f t="shared" si="3"/>
        <v>0</v>
      </c>
    </row>
    <row r="76" spans="3:7" ht="25.5" customHeight="1">
      <c r="C76" s="25" t="s">
        <v>29</v>
      </c>
      <c r="D76" s="65"/>
      <c r="E76" s="65"/>
      <c r="F76" s="65"/>
      <c r="G76" s="49">
        <f t="shared" si="3"/>
        <v>0</v>
      </c>
    </row>
    <row r="77" spans="3:7" ht="18" customHeight="1">
      <c r="C77" s="25" t="s">
        <v>30</v>
      </c>
      <c r="D77" s="65"/>
      <c r="E77" s="65"/>
      <c r="F77" s="65"/>
      <c r="G77" s="49">
        <f t="shared" si="3"/>
        <v>0</v>
      </c>
    </row>
    <row r="78" spans="3:7" ht="13.5" thickBot="1">
      <c r="C78" s="18" t="s">
        <v>8</v>
      </c>
      <c r="D78" s="44">
        <f>SUM(D70:D77)</f>
        <v>85300</v>
      </c>
      <c r="E78" s="44">
        <f>SUM(E70:E77)</f>
        <v>0</v>
      </c>
      <c r="F78" s="44">
        <f>SUM(F70:F77)</f>
        <v>84300</v>
      </c>
      <c r="G78" s="45">
        <f>SUM(G70:G77)</f>
        <v>1000</v>
      </c>
    </row>
    <row r="79" ht="15" customHeight="1"/>
    <row r="80" spans="1:9" ht="19.5" customHeight="1" thickBot="1">
      <c r="A80" s="17">
        <v>2</v>
      </c>
      <c r="C80" s="159" t="s">
        <v>98</v>
      </c>
      <c r="D80" s="159"/>
      <c r="E80" s="159"/>
      <c r="F80" s="159"/>
      <c r="G80" s="159"/>
      <c r="H80" s="159"/>
      <c r="I80" s="159"/>
    </row>
    <row r="81" spans="3:9" ht="12.75">
      <c r="C81" s="150" t="s">
        <v>35</v>
      </c>
      <c r="D81" s="152" t="s">
        <v>107</v>
      </c>
      <c r="E81" s="152"/>
      <c r="F81" s="152"/>
      <c r="G81" s="152"/>
      <c r="H81" s="152" t="s">
        <v>8</v>
      </c>
      <c r="I81" s="162"/>
    </row>
    <row r="82" spans="3:9" ht="12.75">
      <c r="C82" s="151"/>
      <c r="D82" s="147" t="s">
        <v>31</v>
      </c>
      <c r="E82" s="147"/>
      <c r="F82" s="147" t="s">
        <v>32</v>
      </c>
      <c r="G82" s="147"/>
      <c r="H82" s="147"/>
      <c r="I82" s="149"/>
    </row>
    <row r="83" spans="3:9" ht="12.75">
      <c r="C83" s="151"/>
      <c r="D83" s="147" t="s">
        <v>33</v>
      </c>
      <c r="E83" s="147"/>
      <c r="F83" s="147"/>
      <c r="G83" s="147"/>
      <c r="H83" s="147"/>
      <c r="I83" s="149"/>
    </row>
    <row r="84" spans="3:9" ht="25.5">
      <c r="C84" s="145"/>
      <c r="D84" s="3" t="s">
        <v>52</v>
      </c>
      <c r="E84" s="3" t="s">
        <v>34</v>
      </c>
      <c r="F84" s="3" t="s">
        <v>52</v>
      </c>
      <c r="G84" s="3" t="s">
        <v>34</v>
      </c>
      <c r="H84" s="3" t="s">
        <v>52</v>
      </c>
      <c r="I84" s="13" t="s">
        <v>34</v>
      </c>
    </row>
    <row r="85" spans="3:9" ht="12.75">
      <c r="C85" s="27" t="s">
        <v>36</v>
      </c>
      <c r="D85" s="53">
        <v>9576.01</v>
      </c>
      <c r="E85" s="53">
        <v>8022.01</v>
      </c>
      <c r="F85" s="53"/>
      <c r="G85" s="53"/>
      <c r="H85" s="39">
        <f aca="true" t="shared" si="4" ref="H85:I90">D85+F85</f>
        <v>9576.01</v>
      </c>
      <c r="I85" s="40">
        <f t="shared" si="4"/>
        <v>8022.01</v>
      </c>
    </row>
    <row r="86" spans="3:9" ht="12.75">
      <c r="C86" s="27" t="s">
        <v>37</v>
      </c>
      <c r="D86" s="53"/>
      <c r="E86" s="53"/>
      <c r="F86" s="53"/>
      <c r="G86" s="53"/>
      <c r="H86" s="39">
        <f t="shared" si="4"/>
        <v>0</v>
      </c>
      <c r="I86" s="40">
        <f t="shared" si="4"/>
        <v>0</v>
      </c>
    </row>
    <row r="87" spans="3:9" ht="12.75">
      <c r="C87" s="27" t="s">
        <v>39</v>
      </c>
      <c r="D87" s="53"/>
      <c r="E87" s="53"/>
      <c r="F87" s="53"/>
      <c r="G87" s="53"/>
      <c r="H87" s="39">
        <f t="shared" si="4"/>
        <v>0</v>
      </c>
      <c r="I87" s="40">
        <f t="shared" si="4"/>
        <v>0</v>
      </c>
    </row>
    <row r="88" spans="3:9" ht="12.75">
      <c r="C88" s="27" t="s">
        <v>38</v>
      </c>
      <c r="D88" s="53"/>
      <c r="E88" s="53"/>
      <c r="F88" s="53"/>
      <c r="G88" s="53"/>
      <c r="H88" s="39">
        <f t="shared" si="4"/>
        <v>0</v>
      </c>
      <c r="I88" s="40">
        <f t="shared" si="4"/>
        <v>0</v>
      </c>
    </row>
    <row r="89" spans="3:9" ht="12.75">
      <c r="C89" s="27" t="s">
        <v>41</v>
      </c>
      <c r="D89" s="53"/>
      <c r="E89" s="53"/>
      <c r="F89" s="53"/>
      <c r="G89" s="53"/>
      <c r="H89" s="39">
        <f t="shared" si="4"/>
        <v>0</v>
      </c>
      <c r="I89" s="40">
        <f t="shared" si="4"/>
        <v>0</v>
      </c>
    </row>
    <row r="90" spans="3:9" ht="12.75">
      <c r="C90" s="27" t="s">
        <v>40</v>
      </c>
      <c r="D90" s="53">
        <v>153981.54</v>
      </c>
      <c r="E90" s="53">
        <v>165398.64</v>
      </c>
      <c r="F90" s="53">
        <v>147000</v>
      </c>
      <c r="G90" s="53">
        <v>122500</v>
      </c>
      <c r="H90" s="39">
        <f t="shared" si="4"/>
        <v>300981.54000000004</v>
      </c>
      <c r="I90" s="40">
        <f t="shared" si="4"/>
        <v>287898.64</v>
      </c>
    </row>
    <row r="91" spans="3:9" ht="13.5" thickBot="1">
      <c r="C91" s="28" t="s">
        <v>8</v>
      </c>
      <c r="D91" s="37">
        <f aca="true" t="shared" si="5" ref="D91:I91">SUM(D85:D90)</f>
        <v>163557.55000000002</v>
      </c>
      <c r="E91" s="37">
        <f t="shared" si="5"/>
        <v>173420.65000000002</v>
      </c>
      <c r="F91" s="37">
        <f t="shared" si="5"/>
        <v>147000</v>
      </c>
      <c r="G91" s="37">
        <f t="shared" si="5"/>
        <v>122500</v>
      </c>
      <c r="H91" s="37">
        <f t="shared" si="5"/>
        <v>310557.55000000005</v>
      </c>
      <c r="I91" s="38">
        <f t="shared" si="5"/>
        <v>295920.65</v>
      </c>
    </row>
    <row r="92" spans="3:9" ht="19.5" customHeight="1">
      <c r="C92" s="82"/>
      <c r="D92" s="83"/>
      <c r="E92" s="83"/>
      <c r="F92" s="83"/>
      <c r="G92" s="83"/>
      <c r="H92" s="83"/>
      <c r="I92" s="83"/>
    </row>
    <row r="93" spans="1:9" ht="19.5" customHeight="1" thickBot="1">
      <c r="A93" s="17">
        <v>2</v>
      </c>
      <c r="C93" s="159" t="s">
        <v>99</v>
      </c>
      <c r="D93" s="159"/>
      <c r="E93" s="159"/>
      <c r="F93" s="159"/>
      <c r="G93" s="159"/>
      <c r="H93" s="159"/>
      <c r="I93" s="159"/>
    </row>
    <row r="94" spans="3:9" ht="12.75">
      <c r="C94" s="150" t="s">
        <v>42</v>
      </c>
      <c r="D94" s="152" t="s">
        <v>107</v>
      </c>
      <c r="E94" s="152"/>
      <c r="F94" s="152"/>
      <c r="G94" s="152"/>
      <c r="H94" s="152" t="s">
        <v>8</v>
      </c>
      <c r="I94" s="162"/>
    </row>
    <row r="95" spans="3:9" ht="12.75">
      <c r="C95" s="151"/>
      <c r="D95" s="147" t="s">
        <v>31</v>
      </c>
      <c r="E95" s="147"/>
      <c r="F95" s="147" t="s">
        <v>32</v>
      </c>
      <c r="G95" s="147"/>
      <c r="H95" s="147"/>
      <c r="I95" s="149"/>
    </row>
    <row r="96" spans="3:9" ht="12.75">
      <c r="C96" s="151"/>
      <c r="D96" s="147" t="s">
        <v>33</v>
      </c>
      <c r="E96" s="147"/>
      <c r="F96" s="147"/>
      <c r="G96" s="147"/>
      <c r="H96" s="147"/>
      <c r="I96" s="149"/>
    </row>
    <row r="97" spans="3:9" ht="25.5">
      <c r="C97" s="145"/>
      <c r="D97" s="8" t="s">
        <v>52</v>
      </c>
      <c r="E97" s="8" t="s">
        <v>34</v>
      </c>
      <c r="F97" s="8" t="s">
        <v>52</v>
      </c>
      <c r="G97" s="8" t="s">
        <v>34</v>
      </c>
      <c r="H97" s="8" t="s">
        <v>52</v>
      </c>
      <c r="I97" s="21" t="s">
        <v>34</v>
      </c>
    </row>
    <row r="98" spans="3:9" ht="12.75">
      <c r="C98" s="27" t="s">
        <v>43</v>
      </c>
      <c r="D98" s="63"/>
      <c r="E98" s="63"/>
      <c r="F98" s="63"/>
      <c r="G98" s="63"/>
      <c r="H98" s="50">
        <f>D98+F98</f>
        <v>0</v>
      </c>
      <c r="I98" s="51">
        <f>E98+G98</f>
        <v>0</v>
      </c>
    </row>
    <row r="99" spans="3:9" ht="12.75">
      <c r="C99" s="27" t="s">
        <v>44</v>
      </c>
      <c r="D99" s="53">
        <v>10531.45</v>
      </c>
      <c r="E99" s="53">
        <v>22579</v>
      </c>
      <c r="F99" s="53"/>
      <c r="G99" s="53"/>
      <c r="H99" s="50">
        <f aca="true" t="shared" si="6" ref="H99:H104">D99+F99</f>
        <v>10531.45</v>
      </c>
      <c r="I99" s="51">
        <f aca="true" t="shared" si="7" ref="I99:I104">E99+G99</f>
        <v>22579</v>
      </c>
    </row>
    <row r="100" spans="3:9" ht="12.75">
      <c r="C100" s="27" t="s">
        <v>45</v>
      </c>
      <c r="D100" s="53">
        <v>117</v>
      </c>
      <c r="E100" s="53">
        <v>1046</v>
      </c>
      <c r="F100" s="53"/>
      <c r="G100" s="53"/>
      <c r="H100" s="50">
        <f t="shared" si="6"/>
        <v>117</v>
      </c>
      <c r="I100" s="51">
        <f t="shared" si="7"/>
        <v>1046</v>
      </c>
    </row>
    <row r="101" spans="3:9" ht="12.75">
      <c r="C101" s="27" t="s">
        <v>46</v>
      </c>
      <c r="D101" s="53"/>
      <c r="E101" s="53"/>
      <c r="F101" s="53"/>
      <c r="G101" s="53"/>
      <c r="H101" s="50">
        <f t="shared" si="6"/>
        <v>0</v>
      </c>
      <c r="I101" s="51">
        <f t="shared" si="7"/>
        <v>0</v>
      </c>
    </row>
    <row r="102" spans="3:9" ht="12.75">
      <c r="C102" s="27" t="s">
        <v>47</v>
      </c>
      <c r="D102" s="53"/>
      <c r="E102" s="53"/>
      <c r="F102" s="53"/>
      <c r="G102" s="53"/>
      <c r="H102" s="50">
        <f t="shared" si="6"/>
        <v>0</v>
      </c>
      <c r="I102" s="51">
        <f t="shared" si="7"/>
        <v>0</v>
      </c>
    </row>
    <row r="103" spans="3:9" ht="12.75">
      <c r="C103" s="27" t="s">
        <v>48</v>
      </c>
      <c r="D103" s="53"/>
      <c r="E103" s="53"/>
      <c r="F103" s="53"/>
      <c r="G103" s="53"/>
      <c r="H103" s="50">
        <f t="shared" si="6"/>
        <v>0</v>
      </c>
      <c r="I103" s="51">
        <f t="shared" si="7"/>
        <v>0</v>
      </c>
    </row>
    <row r="104" spans="3:9" ht="12.75">
      <c r="C104" s="27" t="s">
        <v>49</v>
      </c>
      <c r="D104" s="115">
        <v>9778.34</v>
      </c>
      <c r="E104" s="115">
        <v>263660.2</v>
      </c>
      <c r="F104" s="53"/>
      <c r="G104" s="53"/>
      <c r="H104" s="50">
        <f t="shared" si="6"/>
        <v>9778.34</v>
      </c>
      <c r="I104" s="51">
        <f t="shared" si="7"/>
        <v>263660.2</v>
      </c>
    </row>
    <row r="105" spans="3:9" ht="13.5" thickBot="1">
      <c r="C105" s="36" t="s">
        <v>8</v>
      </c>
      <c r="D105" s="44">
        <f aca="true" t="shared" si="8" ref="D105:I105">SUM(D98:D104)</f>
        <v>20426.79</v>
      </c>
      <c r="E105" s="44">
        <f t="shared" si="8"/>
        <v>287285.2</v>
      </c>
      <c r="F105" s="44">
        <f t="shared" si="8"/>
        <v>0</v>
      </c>
      <c r="G105" s="44">
        <f t="shared" si="8"/>
        <v>0</v>
      </c>
      <c r="H105" s="44">
        <f t="shared" si="8"/>
        <v>20426.79</v>
      </c>
      <c r="I105" s="45">
        <f t="shared" si="8"/>
        <v>287285.2</v>
      </c>
    </row>
    <row r="106" ht="13.5" thickBot="1"/>
    <row r="107" spans="1:5" ht="12.75">
      <c r="A107" s="17">
        <v>2</v>
      </c>
      <c r="C107" s="186" t="s">
        <v>146</v>
      </c>
      <c r="D107" s="187"/>
      <c r="E107" s="188"/>
    </row>
    <row r="108" spans="3:5" ht="12.75">
      <c r="C108" s="148" t="s">
        <v>50</v>
      </c>
      <c r="D108" s="147" t="s">
        <v>51</v>
      </c>
      <c r="E108" s="149"/>
    </row>
    <row r="109" spans="3:5" ht="25.5">
      <c r="C109" s="148"/>
      <c r="D109" s="3" t="s">
        <v>52</v>
      </c>
      <c r="E109" s="13" t="s">
        <v>34</v>
      </c>
    </row>
    <row r="110" spans="3:5" ht="25.5">
      <c r="C110" s="30" t="s">
        <v>108</v>
      </c>
      <c r="D110" s="40">
        <f>SUM(D111:D114)</f>
        <v>2201.16</v>
      </c>
      <c r="E110" s="40">
        <f>SUM(E111:E114)</f>
        <v>0</v>
      </c>
    </row>
    <row r="111" spans="3:5" ht="25.5">
      <c r="C111" s="12" t="s">
        <v>53</v>
      </c>
      <c r="D111" s="53"/>
      <c r="E111" s="55"/>
    </row>
    <row r="112" spans="3:5" ht="25.5">
      <c r="C112" s="12" t="s">
        <v>54</v>
      </c>
      <c r="D112" s="53"/>
      <c r="E112" s="55"/>
    </row>
    <row r="113" spans="3:6" ht="25.5">
      <c r="C113" s="12" t="s">
        <v>55</v>
      </c>
      <c r="D113" s="55"/>
      <c r="E113" s="55"/>
      <c r="F113" s="106"/>
    </row>
    <row r="114" spans="3:5" ht="25.5">
      <c r="C114" s="12" t="s">
        <v>56</v>
      </c>
      <c r="D114" s="55">
        <v>2201.16</v>
      </c>
      <c r="E114" s="55"/>
    </row>
    <row r="115" spans="3:5" ht="25.5">
      <c r="C115" s="30" t="s">
        <v>109</v>
      </c>
      <c r="D115" s="39">
        <f>SUM(D116:D116)</f>
        <v>0</v>
      </c>
      <c r="E115" s="40">
        <f>SUM(E116:E116)</f>
        <v>0</v>
      </c>
    </row>
    <row r="116" spans="3:5" ht="26.25" thickBot="1">
      <c r="C116" s="14" t="s">
        <v>158</v>
      </c>
      <c r="D116" s="62"/>
      <c r="E116" s="56"/>
    </row>
    <row r="117" spans="3:5" ht="16.5" customHeight="1" thickBot="1">
      <c r="C117" s="112"/>
      <c r="D117" s="80"/>
      <c r="E117" s="80"/>
    </row>
    <row r="118" spans="1:5" ht="18.75" customHeight="1">
      <c r="A118" s="17">
        <v>2</v>
      </c>
      <c r="C118" s="189" t="s">
        <v>110</v>
      </c>
      <c r="D118" s="190"/>
      <c r="E118" s="191"/>
    </row>
    <row r="119" spans="3:5" ht="12.75">
      <c r="C119" s="148" t="s">
        <v>50</v>
      </c>
      <c r="D119" s="147" t="s">
        <v>51</v>
      </c>
      <c r="E119" s="149"/>
    </row>
    <row r="120" spans="3:5" ht="25.5">
      <c r="C120" s="148"/>
      <c r="D120" s="8" t="s">
        <v>52</v>
      </c>
      <c r="E120" s="21" t="s">
        <v>34</v>
      </c>
    </row>
    <row r="121" spans="3:5" ht="25.5">
      <c r="C121" s="12" t="s">
        <v>57</v>
      </c>
      <c r="D121" s="39">
        <f>SUM(D122:D124)</f>
        <v>235633.07</v>
      </c>
      <c r="E121" s="40">
        <f>SUM(E122:E124)</f>
        <v>415604.35</v>
      </c>
    </row>
    <row r="122" spans="3:5" ht="12.75">
      <c r="C122" s="55" t="s">
        <v>182</v>
      </c>
      <c r="D122" s="55">
        <v>40806.41</v>
      </c>
      <c r="E122" s="55">
        <v>38657.12</v>
      </c>
    </row>
    <row r="123" spans="3:5" ht="25.5">
      <c r="C123" s="122" t="s">
        <v>223</v>
      </c>
      <c r="D123" s="121">
        <v>0</v>
      </c>
      <c r="E123" s="121">
        <v>95404.03</v>
      </c>
    </row>
    <row r="124" spans="3:5" ht="13.5" thickBot="1">
      <c r="C124" s="61" t="s">
        <v>222</v>
      </c>
      <c r="D124" s="56">
        <v>194826.66</v>
      </c>
      <c r="E124" s="56">
        <v>281543.2</v>
      </c>
    </row>
    <row r="125" spans="3:5" ht="13.5" thickBot="1">
      <c r="C125" s="6"/>
      <c r="D125" s="7"/>
      <c r="E125" s="7"/>
    </row>
    <row r="126" spans="1:5" ht="25.5" customHeight="1">
      <c r="A126" s="17">
        <v>2</v>
      </c>
      <c r="C126" s="163" t="s">
        <v>72</v>
      </c>
      <c r="D126" s="164"/>
      <c r="E126" s="165"/>
    </row>
    <row r="127" spans="3:5" ht="12.75">
      <c r="C127" s="12" t="s">
        <v>80</v>
      </c>
      <c r="D127" s="4" t="s">
        <v>73</v>
      </c>
      <c r="E127" s="26" t="s">
        <v>74</v>
      </c>
    </row>
    <row r="128" spans="3:5" ht="12.75">
      <c r="C128" s="12" t="s">
        <v>75</v>
      </c>
      <c r="D128" s="53"/>
      <c r="E128" s="55"/>
    </row>
    <row r="129" spans="3:5" ht="12.75">
      <c r="C129" s="12" t="s">
        <v>76</v>
      </c>
      <c r="D129" s="53"/>
      <c r="E129" s="55"/>
    </row>
    <row r="130" spans="3:5" ht="12.75">
      <c r="C130" s="30" t="s">
        <v>77</v>
      </c>
      <c r="D130" s="39">
        <f>SUM(D128:D129)</f>
        <v>0</v>
      </c>
      <c r="E130" s="39">
        <f>SUM(E128:E129)</f>
        <v>0</v>
      </c>
    </row>
    <row r="131" spans="3:5" ht="12.75">
      <c r="C131" s="12" t="s">
        <v>78</v>
      </c>
      <c r="D131" s="53"/>
      <c r="E131" s="55"/>
    </row>
    <row r="132" spans="3:5" ht="12.75">
      <c r="C132" s="12" t="s">
        <v>79</v>
      </c>
      <c r="D132" s="53"/>
      <c r="E132" s="55"/>
    </row>
    <row r="133" spans="3:5" ht="13.5" thickBot="1">
      <c r="C133" s="18" t="s">
        <v>77</v>
      </c>
      <c r="D133" s="37">
        <f>SUM(D131:D132)</f>
        <v>0</v>
      </c>
      <c r="E133" s="37">
        <f>SUM(E131:E132)</f>
        <v>0</v>
      </c>
    </row>
    <row r="135" spans="1:4" ht="12.75">
      <c r="A135" s="17">
        <v>2</v>
      </c>
      <c r="C135" s="173" t="s">
        <v>129</v>
      </c>
      <c r="D135" s="174"/>
    </row>
    <row r="136" spans="3:4" ht="25.5">
      <c r="C136" s="2" t="s">
        <v>88</v>
      </c>
      <c r="D136" s="3" t="s">
        <v>130</v>
      </c>
    </row>
    <row r="137" spans="3:4" ht="12.75">
      <c r="C137" s="2" t="s">
        <v>166</v>
      </c>
      <c r="D137" s="53">
        <v>24.92</v>
      </c>
    </row>
    <row r="138" spans="3:4" ht="12.75">
      <c r="C138" s="2"/>
      <c r="D138" s="53"/>
    </row>
    <row r="139" spans="3:4" ht="12.75">
      <c r="C139" s="2"/>
      <c r="D139" s="53"/>
    </row>
    <row r="140" spans="3:4" ht="12.75">
      <c r="C140" s="2" t="s">
        <v>126</v>
      </c>
      <c r="D140" s="39">
        <f>SUM(D137:D139)</f>
        <v>24.92</v>
      </c>
    </row>
    <row r="142" spans="3:5" ht="36.75" customHeight="1">
      <c r="C142" s="170" t="s">
        <v>131</v>
      </c>
      <c r="D142" s="170"/>
      <c r="E142" s="170"/>
    </row>
    <row r="143" spans="1:5" ht="42.75" customHeight="1">
      <c r="A143" s="17">
        <v>2</v>
      </c>
      <c r="C143" s="172" t="s">
        <v>157</v>
      </c>
      <c r="D143" s="172"/>
      <c r="E143" s="172"/>
    </row>
    <row r="144" spans="3:5" ht="12.75">
      <c r="C144" s="168" t="s">
        <v>88</v>
      </c>
      <c r="D144" s="169"/>
      <c r="E144" s="2" t="s">
        <v>128</v>
      </c>
    </row>
    <row r="145" spans="3:5" ht="12.75">
      <c r="C145" s="168" t="s">
        <v>127</v>
      </c>
      <c r="D145" s="169"/>
      <c r="E145" s="54" t="s">
        <v>167</v>
      </c>
    </row>
    <row r="147" spans="1:4" ht="13.5" thickBot="1">
      <c r="A147" s="17">
        <v>3</v>
      </c>
      <c r="C147" s="146" t="s">
        <v>58</v>
      </c>
      <c r="D147" s="146"/>
    </row>
    <row r="148" spans="3:4" ht="12.75">
      <c r="C148" s="35" t="s">
        <v>132</v>
      </c>
      <c r="D148" s="43">
        <f>D149+D150+D156+D161</f>
        <v>5899751.75</v>
      </c>
    </row>
    <row r="149" spans="3:4" ht="12.75">
      <c r="C149" s="58" t="s">
        <v>68</v>
      </c>
      <c r="D149" s="108">
        <v>450858.6</v>
      </c>
    </row>
    <row r="150" spans="3:4" ht="25.5">
      <c r="C150" s="30" t="s">
        <v>89</v>
      </c>
      <c r="D150" s="40">
        <f>SUM(D151:D155)</f>
        <v>1997110.52</v>
      </c>
    </row>
    <row r="151" spans="3:4" ht="12.75">
      <c r="C151" s="60" t="s">
        <v>168</v>
      </c>
      <c r="D151" s="108"/>
    </row>
    <row r="152" spans="3:4" ht="12.75">
      <c r="C152" s="60" t="s">
        <v>169</v>
      </c>
      <c r="D152" s="108">
        <v>365386</v>
      </c>
    </row>
    <row r="153" spans="3:6" ht="12.75">
      <c r="C153" s="60" t="s">
        <v>170</v>
      </c>
      <c r="D153" s="108">
        <v>324413.24</v>
      </c>
      <c r="F153" s="106"/>
    </row>
    <row r="154" spans="3:4" ht="25.5">
      <c r="C154" s="60" t="s">
        <v>183</v>
      </c>
      <c r="D154" s="108">
        <v>370305.77</v>
      </c>
    </row>
    <row r="155" spans="3:4" ht="25.5">
      <c r="C155" s="101" t="s">
        <v>173</v>
      </c>
      <c r="D155" s="109">
        <v>937005.51</v>
      </c>
    </row>
    <row r="156" spans="3:4" ht="25.5">
      <c r="C156" s="30" t="s">
        <v>90</v>
      </c>
      <c r="D156" s="40">
        <f>SUM(D157:D160)</f>
        <v>407231.33</v>
      </c>
    </row>
    <row r="157" spans="3:4" ht="12.75">
      <c r="C157" s="113" t="s">
        <v>184</v>
      </c>
      <c r="D157" s="108">
        <v>322651.63</v>
      </c>
    </row>
    <row r="158" spans="3:4" ht="12.75">
      <c r="C158" s="113" t="s">
        <v>185</v>
      </c>
      <c r="D158" s="108">
        <v>19920</v>
      </c>
    </row>
    <row r="159" spans="3:4" ht="25.5">
      <c r="C159" s="113" t="s">
        <v>224</v>
      </c>
      <c r="D159" s="108">
        <v>47265</v>
      </c>
    </row>
    <row r="160" spans="3:4" ht="12.75">
      <c r="C160" s="113" t="s">
        <v>225</v>
      </c>
      <c r="D160" s="108">
        <v>17394.7</v>
      </c>
    </row>
    <row r="161" spans="3:4" ht="15.75" customHeight="1">
      <c r="C161" s="30" t="s">
        <v>155</v>
      </c>
      <c r="D161" s="40">
        <f>SUM(D162:D174)</f>
        <v>3044551.3</v>
      </c>
    </row>
    <row r="162" spans="3:4" ht="12.75">
      <c r="C162" s="58" t="s">
        <v>186</v>
      </c>
      <c r="D162" s="108">
        <v>100459.72</v>
      </c>
    </row>
    <row r="163" spans="3:4" ht="12.75">
      <c r="C163" s="58" t="s">
        <v>187</v>
      </c>
      <c r="D163" s="108">
        <v>32788</v>
      </c>
    </row>
    <row r="164" spans="3:4" ht="12.75">
      <c r="C164" s="58" t="s">
        <v>188</v>
      </c>
      <c r="D164" s="108">
        <v>9829.56</v>
      </c>
    </row>
    <row r="165" spans="3:4" ht="12.75">
      <c r="C165" s="58" t="s">
        <v>226</v>
      </c>
      <c r="D165" s="108">
        <v>5730</v>
      </c>
    </row>
    <row r="166" spans="3:4" ht="12.75">
      <c r="C166" s="58" t="s">
        <v>227</v>
      </c>
      <c r="D166" s="108">
        <v>12340</v>
      </c>
    </row>
    <row r="167" spans="3:4" ht="12.75">
      <c r="C167" s="58" t="s">
        <v>189</v>
      </c>
      <c r="D167" s="108">
        <v>128296.23</v>
      </c>
    </row>
    <row r="168" spans="3:4" ht="12.75">
      <c r="C168" s="58" t="s">
        <v>190</v>
      </c>
      <c r="D168" s="108">
        <v>2149.29</v>
      </c>
    </row>
    <row r="169" spans="3:4" ht="12.75">
      <c r="C169" s="58" t="s">
        <v>191</v>
      </c>
      <c r="D169" s="108">
        <v>128000</v>
      </c>
    </row>
    <row r="170" spans="3:4" ht="12.75">
      <c r="C170" s="58" t="s">
        <v>192</v>
      </c>
      <c r="D170" s="108">
        <v>1259168.15</v>
      </c>
    </row>
    <row r="171" spans="3:4" ht="12.75">
      <c r="C171" s="58" t="s">
        <v>193</v>
      </c>
      <c r="D171" s="108">
        <v>107965.22</v>
      </c>
    </row>
    <row r="172" spans="3:4" ht="12.75">
      <c r="C172" s="116" t="s">
        <v>214</v>
      </c>
      <c r="D172" s="117">
        <v>1154823.46</v>
      </c>
    </row>
    <row r="173" spans="3:4" ht="12.75">
      <c r="C173" s="116" t="s">
        <v>228</v>
      </c>
      <c r="D173" s="117">
        <v>4836.38</v>
      </c>
    </row>
    <row r="174" spans="3:4" ht="12.75">
      <c r="C174" s="54" t="s">
        <v>229</v>
      </c>
      <c r="D174" s="115">
        <v>98165.29</v>
      </c>
    </row>
    <row r="175" spans="3:4" ht="13.5" thickBot="1">
      <c r="C175" s="79"/>
      <c r="D175" s="80"/>
    </row>
    <row r="176" spans="1:4" ht="12.75">
      <c r="A176" s="17">
        <v>3</v>
      </c>
      <c r="C176" s="84" t="s">
        <v>133</v>
      </c>
      <c r="D176" s="43">
        <f>SUM(D177:D179)</f>
        <v>6559.51</v>
      </c>
    </row>
    <row r="177" spans="3:4" ht="38.25">
      <c r="C177" s="19" t="s">
        <v>147</v>
      </c>
      <c r="D177" s="55">
        <v>0</v>
      </c>
    </row>
    <row r="178" spans="3:4" ht="12.75">
      <c r="C178" s="19" t="s">
        <v>148</v>
      </c>
      <c r="D178" s="55"/>
    </row>
    <row r="179" spans="3:4" ht="13.5" thickBot="1">
      <c r="C179" s="85" t="s">
        <v>134</v>
      </c>
      <c r="D179" s="56">
        <v>6559.51</v>
      </c>
    </row>
    <row r="180" spans="3:4" ht="13.5" thickBot="1">
      <c r="C180" s="79"/>
      <c r="D180" s="80"/>
    </row>
    <row r="181" spans="1:4" ht="12.75">
      <c r="A181" s="17">
        <v>3</v>
      </c>
      <c r="C181" s="84" t="s">
        <v>135</v>
      </c>
      <c r="D181" s="43">
        <f>SUM(D182:D187)</f>
        <v>1263.19</v>
      </c>
    </row>
    <row r="182" spans="3:4" ht="12.75">
      <c r="C182" s="86" t="s">
        <v>136</v>
      </c>
      <c r="D182" s="55"/>
    </row>
    <row r="183" spans="3:4" ht="12.75">
      <c r="C183" s="86" t="s">
        <v>140</v>
      </c>
      <c r="D183" s="55">
        <v>1263.19</v>
      </c>
    </row>
    <row r="184" spans="3:4" ht="12.75">
      <c r="C184" s="86" t="s">
        <v>141</v>
      </c>
      <c r="D184" s="55"/>
    </row>
    <row r="185" spans="3:4" ht="25.5">
      <c r="C185" s="19" t="s">
        <v>139</v>
      </c>
      <c r="D185" s="70"/>
    </row>
    <row r="186" spans="3:4" ht="12.75">
      <c r="C186" s="86" t="s">
        <v>137</v>
      </c>
      <c r="D186" s="70"/>
    </row>
    <row r="187" spans="3:4" ht="13.5" thickBot="1">
      <c r="C187" s="85" t="s">
        <v>138</v>
      </c>
      <c r="D187" s="72"/>
    </row>
    <row r="188" ht="12.75">
      <c r="C188" s="79"/>
    </row>
    <row r="189" spans="1:4" ht="13.5" thickBot="1">
      <c r="A189" s="17">
        <v>4</v>
      </c>
      <c r="C189" s="167" t="s">
        <v>156</v>
      </c>
      <c r="D189" s="167"/>
    </row>
    <row r="190" spans="3:4" ht="38.25">
      <c r="C190" s="31" t="s">
        <v>111</v>
      </c>
      <c r="D190" s="43">
        <f>D191+D232</f>
        <v>2541632.63</v>
      </c>
    </row>
    <row r="191" spans="3:5" ht="12.75">
      <c r="C191" s="42" t="s">
        <v>60</v>
      </c>
      <c r="D191" s="41">
        <f>SUM(D192:D231)</f>
        <v>2541632.63</v>
      </c>
      <c r="E191" s="77"/>
    </row>
    <row r="192" spans="3:5" ht="12.75">
      <c r="C192" s="57" t="s">
        <v>194</v>
      </c>
      <c r="D192" s="108">
        <v>40322.27</v>
      </c>
      <c r="E192" s="77"/>
    </row>
    <row r="193" spans="3:5" ht="12.75">
      <c r="C193" s="57" t="s">
        <v>195</v>
      </c>
      <c r="D193" s="108">
        <v>4324.97</v>
      </c>
      <c r="E193" s="77"/>
    </row>
    <row r="194" spans="3:5" ht="12.75">
      <c r="C194" s="102" t="s">
        <v>180</v>
      </c>
      <c r="D194" s="108">
        <v>88491.64</v>
      </c>
      <c r="E194" s="111"/>
    </row>
    <row r="195" spans="3:5" ht="12.75">
      <c r="C195" s="57" t="s">
        <v>196</v>
      </c>
      <c r="D195" s="108">
        <v>16003</v>
      </c>
      <c r="E195" s="77"/>
    </row>
    <row r="196" spans="3:5" ht="12.75">
      <c r="C196" s="102" t="s">
        <v>230</v>
      </c>
      <c r="D196" s="108">
        <v>6016</v>
      </c>
      <c r="E196" s="77"/>
    </row>
    <row r="197" spans="3:5" ht="12.75">
      <c r="C197" s="102" t="s">
        <v>197</v>
      </c>
      <c r="D197" s="108">
        <v>15850</v>
      </c>
      <c r="E197" s="77"/>
    </row>
    <row r="198" spans="3:5" ht="12.75">
      <c r="C198" s="102" t="s">
        <v>231</v>
      </c>
      <c r="D198" s="108">
        <v>23000</v>
      </c>
      <c r="E198" s="77"/>
    </row>
    <row r="199" spans="3:5" ht="12.75">
      <c r="C199" s="102" t="s">
        <v>198</v>
      </c>
      <c r="D199" s="108">
        <v>66550.68</v>
      </c>
      <c r="E199" s="77"/>
    </row>
    <row r="200" spans="3:5" ht="12.75">
      <c r="C200" s="102" t="s">
        <v>232</v>
      </c>
      <c r="D200" s="108">
        <v>6000</v>
      </c>
      <c r="E200" s="77"/>
    </row>
    <row r="201" spans="3:5" ht="12.75">
      <c r="C201" s="102" t="s">
        <v>215</v>
      </c>
      <c r="D201" s="108">
        <v>12804</v>
      </c>
      <c r="E201" s="77"/>
    </row>
    <row r="202" spans="3:5" ht="12.75">
      <c r="C202" s="102" t="s">
        <v>216</v>
      </c>
      <c r="D202" s="108">
        <v>117289.38</v>
      </c>
      <c r="E202" s="77"/>
    </row>
    <row r="203" spans="3:5" ht="12.75">
      <c r="C203" s="102" t="s">
        <v>213</v>
      </c>
      <c r="D203" s="108">
        <v>39875.01</v>
      </c>
      <c r="E203" s="77"/>
    </row>
    <row r="204" spans="3:5" ht="12.75">
      <c r="C204" s="102" t="s">
        <v>217</v>
      </c>
      <c r="D204" s="108">
        <v>284159.7</v>
      </c>
      <c r="E204" s="77"/>
    </row>
    <row r="205" spans="3:5" ht="12.75">
      <c r="C205" s="102" t="s">
        <v>233</v>
      </c>
      <c r="D205" s="108">
        <v>29930</v>
      </c>
      <c r="E205" s="77"/>
    </row>
    <row r="206" spans="3:5" ht="12.75">
      <c r="C206" s="102" t="s">
        <v>199</v>
      </c>
      <c r="D206" s="108">
        <v>42454.05</v>
      </c>
      <c r="E206" s="77"/>
    </row>
    <row r="207" spans="3:5" ht="12.75">
      <c r="C207" s="102" t="s">
        <v>212</v>
      </c>
      <c r="D207" s="108">
        <v>26407.89</v>
      </c>
      <c r="E207" s="77"/>
    </row>
    <row r="208" spans="3:5" ht="12.75">
      <c r="C208" s="102" t="s">
        <v>234</v>
      </c>
      <c r="D208" s="108">
        <v>14400</v>
      </c>
      <c r="E208" s="77"/>
    </row>
    <row r="209" spans="3:5" ht="12.75">
      <c r="C209" s="102" t="s">
        <v>235</v>
      </c>
      <c r="D209" s="108">
        <v>2009.42</v>
      </c>
      <c r="E209" s="77"/>
    </row>
    <row r="210" spans="3:5" ht="12.75">
      <c r="C210" s="102" t="s">
        <v>218</v>
      </c>
      <c r="D210" s="108">
        <v>19600</v>
      </c>
      <c r="E210" s="77"/>
    </row>
    <row r="211" spans="3:5" ht="12.75">
      <c r="C211" s="102" t="s">
        <v>236</v>
      </c>
      <c r="D211" s="108">
        <v>13000</v>
      </c>
      <c r="E211" s="77"/>
    </row>
    <row r="212" spans="3:5" ht="12.75">
      <c r="C212" s="102" t="s">
        <v>237</v>
      </c>
      <c r="D212" s="108">
        <v>31134.16</v>
      </c>
      <c r="E212" s="77"/>
    </row>
    <row r="213" spans="3:5" ht="12.75">
      <c r="C213" s="102" t="s">
        <v>219</v>
      </c>
      <c r="D213" s="108">
        <v>3284.5</v>
      </c>
      <c r="E213" s="77"/>
    </row>
    <row r="214" spans="3:5" ht="12.75">
      <c r="C214" s="102" t="s">
        <v>238</v>
      </c>
      <c r="D214" s="108">
        <v>4800</v>
      </c>
      <c r="E214" s="77"/>
    </row>
    <row r="215" spans="3:5" ht="12.75">
      <c r="C215" s="102" t="s">
        <v>239</v>
      </c>
      <c r="D215" s="108">
        <v>4980</v>
      </c>
      <c r="E215" s="77"/>
    </row>
    <row r="216" spans="3:5" ht="12.75">
      <c r="C216" s="102" t="s">
        <v>240</v>
      </c>
      <c r="D216" s="108">
        <v>70000</v>
      </c>
      <c r="E216" s="77"/>
    </row>
    <row r="217" spans="3:5" ht="12.75">
      <c r="C217" s="102" t="s">
        <v>241</v>
      </c>
      <c r="D217" s="108">
        <v>20750</v>
      </c>
      <c r="E217" s="77"/>
    </row>
    <row r="218" spans="3:5" ht="12.75">
      <c r="C218" s="102" t="s">
        <v>242</v>
      </c>
      <c r="D218" s="108">
        <v>45753.78</v>
      </c>
      <c r="E218" s="77"/>
    </row>
    <row r="219" spans="3:5" ht="12.75">
      <c r="C219" s="102" t="s">
        <v>243</v>
      </c>
      <c r="D219" s="108">
        <v>2352.38</v>
      </c>
      <c r="E219" s="77"/>
    </row>
    <row r="220" spans="3:5" ht="12.75">
      <c r="C220" s="102" t="s">
        <v>244</v>
      </c>
      <c r="D220" s="108">
        <v>24232.27</v>
      </c>
      <c r="E220" s="77"/>
    </row>
    <row r="221" spans="3:5" ht="12.75">
      <c r="C221" s="102" t="s">
        <v>245</v>
      </c>
      <c r="D221" s="108">
        <v>41490.51</v>
      </c>
      <c r="E221" s="77"/>
    </row>
    <row r="222" spans="3:5" ht="12.75">
      <c r="C222" s="102" t="s">
        <v>246</v>
      </c>
      <c r="D222" s="108">
        <v>19000</v>
      </c>
      <c r="E222" s="77"/>
    </row>
    <row r="223" spans="3:5" ht="12.75">
      <c r="C223" s="102" t="s">
        <v>247</v>
      </c>
      <c r="D223" s="108">
        <v>7736.7</v>
      </c>
      <c r="E223" s="77"/>
    </row>
    <row r="224" spans="3:5" ht="12.75">
      <c r="C224" s="102" t="s">
        <v>248</v>
      </c>
      <c r="D224" s="108">
        <v>26250.85</v>
      </c>
      <c r="E224" s="77"/>
    </row>
    <row r="225" spans="3:5" ht="12.75">
      <c r="C225" s="102" t="s">
        <v>249</v>
      </c>
      <c r="D225" s="108">
        <v>8618.96</v>
      </c>
      <c r="E225" s="77"/>
    </row>
    <row r="226" spans="3:5" ht="12.75">
      <c r="C226" s="102" t="s">
        <v>200</v>
      </c>
      <c r="D226" s="108">
        <v>81535</v>
      </c>
      <c r="E226" s="77"/>
    </row>
    <row r="227" spans="3:5" ht="12.75">
      <c r="C227" s="102" t="s">
        <v>201</v>
      </c>
      <c r="D227" s="108">
        <v>431249.72</v>
      </c>
      <c r="E227" s="77"/>
    </row>
    <row r="228" spans="3:5" ht="12.75">
      <c r="C228" s="102" t="s">
        <v>202</v>
      </c>
      <c r="D228" s="108">
        <v>85230.65</v>
      </c>
      <c r="E228" s="77"/>
    </row>
    <row r="229" spans="3:5" ht="12.75">
      <c r="C229" s="102" t="s">
        <v>203</v>
      </c>
      <c r="D229" s="108">
        <v>165413.24</v>
      </c>
      <c r="E229" s="77"/>
    </row>
    <row r="230" spans="3:5" ht="12.75">
      <c r="C230" s="102" t="s">
        <v>204</v>
      </c>
      <c r="D230" s="108">
        <v>180006.25</v>
      </c>
      <c r="E230" s="77"/>
    </row>
    <row r="231" spans="3:5" ht="12.75">
      <c r="C231" s="102" t="s">
        <v>205</v>
      </c>
      <c r="D231" s="108">
        <v>419325.65</v>
      </c>
      <c r="E231" s="77"/>
    </row>
    <row r="232" spans="3:5" ht="12.75">
      <c r="C232" s="42" t="s">
        <v>61</v>
      </c>
      <c r="D232" s="41">
        <f>SUM(D233:D233)</f>
        <v>0</v>
      </c>
      <c r="E232" s="77"/>
    </row>
    <row r="233" spans="3:4" ht="12.75">
      <c r="C233" s="57" t="s">
        <v>59</v>
      </c>
      <c r="D233" s="55"/>
    </row>
    <row r="234" spans="3:4" ht="38.25">
      <c r="C234" s="33" t="s">
        <v>112</v>
      </c>
      <c r="D234" s="40">
        <f>D235+D240</f>
        <v>431374.31000000006</v>
      </c>
    </row>
    <row r="235" spans="3:4" ht="12.75">
      <c r="C235" s="42" t="s">
        <v>60</v>
      </c>
      <c r="D235" s="41">
        <f>SUM(D236:D239)</f>
        <v>431374.31000000006</v>
      </c>
    </row>
    <row r="236" spans="3:4" ht="12.75">
      <c r="C236" s="113" t="s">
        <v>181</v>
      </c>
      <c r="D236" s="114">
        <v>346713.46</v>
      </c>
    </row>
    <row r="237" spans="3:4" ht="12.75">
      <c r="C237" s="113" t="s">
        <v>206</v>
      </c>
      <c r="D237" s="114">
        <v>20000.5</v>
      </c>
    </row>
    <row r="238" spans="3:4" ht="12.75">
      <c r="C238" s="113" t="s">
        <v>250</v>
      </c>
      <c r="D238" s="114">
        <v>47265.65</v>
      </c>
    </row>
    <row r="239" spans="3:4" ht="12.75">
      <c r="C239" s="113" t="s">
        <v>251</v>
      </c>
      <c r="D239" s="114">
        <v>17394.7</v>
      </c>
    </row>
    <row r="240" spans="3:4" ht="12.75">
      <c r="C240" s="42" t="s">
        <v>61</v>
      </c>
      <c r="D240" s="41">
        <f>SUM(D241:D241)</f>
        <v>0</v>
      </c>
    </row>
    <row r="241" spans="3:4" ht="12.75">
      <c r="C241" s="57" t="s">
        <v>59</v>
      </c>
      <c r="D241" s="55"/>
    </row>
    <row r="242" spans="3:4" ht="25.5">
      <c r="C242" s="76" t="s">
        <v>123</v>
      </c>
      <c r="D242" s="40">
        <f>D243+D250</f>
        <v>1222525.9</v>
      </c>
    </row>
    <row r="243" spans="3:4" ht="12.75">
      <c r="C243" s="75" t="s">
        <v>124</v>
      </c>
      <c r="D243" s="110">
        <f>SUM(D244:D249)</f>
        <v>1222525.9</v>
      </c>
    </row>
    <row r="244" spans="3:4" ht="25.5">
      <c r="C244" s="57" t="s">
        <v>207</v>
      </c>
      <c r="D244" s="108">
        <v>17900</v>
      </c>
    </row>
    <row r="245" spans="3:4" ht="12.75">
      <c r="C245" s="57" t="s">
        <v>208</v>
      </c>
      <c r="D245" s="108">
        <v>12026.32</v>
      </c>
    </row>
    <row r="246" spans="3:4" ht="12.75">
      <c r="C246" s="57" t="s">
        <v>209</v>
      </c>
      <c r="D246" s="108">
        <v>9500</v>
      </c>
    </row>
    <row r="247" spans="3:4" ht="12.75">
      <c r="C247" s="57" t="s">
        <v>210</v>
      </c>
      <c r="D247" s="108">
        <v>24873.12</v>
      </c>
    </row>
    <row r="248" spans="3:4" ht="12.75">
      <c r="C248" s="57" t="s">
        <v>220</v>
      </c>
      <c r="D248" s="118">
        <v>1145886.46</v>
      </c>
    </row>
    <row r="249" spans="3:4" ht="12.75">
      <c r="C249" s="57" t="s">
        <v>252</v>
      </c>
      <c r="D249" s="118">
        <v>12340</v>
      </c>
    </row>
    <row r="250" spans="3:4" ht="12.75">
      <c r="C250" s="75" t="s">
        <v>125</v>
      </c>
      <c r="D250" s="110">
        <f>SUM(D251:D251)</f>
        <v>0</v>
      </c>
    </row>
    <row r="251" spans="3:4" ht="12.75">
      <c r="C251" s="57" t="s">
        <v>59</v>
      </c>
      <c r="D251" s="107"/>
    </row>
    <row r="252" spans="3:6" ht="12.75">
      <c r="C252" s="33" t="s">
        <v>62</v>
      </c>
      <c r="D252" s="40">
        <f>SUM(D253:D258)</f>
        <v>1708466.6300000001</v>
      </c>
      <c r="E252" s="77"/>
      <c r="F252" s="106"/>
    </row>
    <row r="253" spans="3:5" ht="12.75">
      <c r="C253" s="32" t="s">
        <v>63</v>
      </c>
      <c r="D253" s="118">
        <f>38486.89+381.01+314006.54+1343.22+5221.51+29946.02+56500+6016.62</f>
        <v>451901.81</v>
      </c>
      <c r="E253" s="77"/>
    </row>
    <row r="254" spans="3:5" ht="12.75">
      <c r="C254" s="32" t="s">
        <v>64</v>
      </c>
      <c r="D254" s="118">
        <f>99408.65+4089.6+43186.44+738.07+42240.25+77734.13+7608.73</f>
        <v>275005.87</v>
      </c>
      <c r="E254" s="77"/>
    </row>
    <row r="255" spans="3:5" ht="12.75">
      <c r="C255" s="32" t="s">
        <v>65</v>
      </c>
      <c r="D255" s="118">
        <f>5206.85+50596.96+68+0.81</f>
        <v>55872.619999999995</v>
      </c>
      <c r="E255" s="77"/>
    </row>
    <row r="256" spans="3:5" ht="25.5">
      <c r="C256" s="32" t="s">
        <v>113</v>
      </c>
      <c r="D256" s="118">
        <f>10500+1777.68+621294.4+114685.97</f>
        <v>748258.05</v>
      </c>
      <c r="E256" s="77"/>
    </row>
    <row r="257" spans="3:5" ht="12.75">
      <c r="C257" s="32" t="s">
        <v>66</v>
      </c>
      <c r="D257" s="118">
        <v>154456.84</v>
      </c>
      <c r="E257" s="77"/>
    </row>
    <row r="258" spans="3:5" ht="13.5" thickBot="1">
      <c r="C258" s="34" t="s">
        <v>67</v>
      </c>
      <c r="D258" s="123">
        <f>10337.44+12634</f>
        <v>22971.440000000002</v>
      </c>
      <c r="E258" s="77"/>
    </row>
    <row r="259" spans="3:5" ht="26.25" thickBot="1">
      <c r="C259" s="103" t="s">
        <v>211</v>
      </c>
      <c r="D259" s="110">
        <v>25903.03</v>
      </c>
      <c r="E259" s="77"/>
    </row>
    <row r="260" ht="12.75">
      <c r="C260" s="11"/>
    </row>
    <row r="261" ht="13.5" thickBot="1">
      <c r="C261" s="11"/>
    </row>
    <row r="262" spans="1:4" ht="12.75">
      <c r="A262" s="17">
        <v>4</v>
      </c>
      <c r="C262" s="84" t="s">
        <v>142</v>
      </c>
      <c r="D262" s="43">
        <f>D265</f>
        <v>0</v>
      </c>
    </row>
    <row r="263" spans="3:4" ht="38.25">
      <c r="C263" s="19" t="s">
        <v>149</v>
      </c>
      <c r="D263" s="55"/>
    </row>
    <row r="264" spans="3:4" ht="63.75">
      <c r="C264" s="19" t="s">
        <v>150</v>
      </c>
      <c r="D264" s="55"/>
    </row>
    <row r="265" spans="1:4" ht="13.5" thickBot="1">
      <c r="A265" s="69"/>
      <c r="C265" s="85" t="s">
        <v>134</v>
      </c>
      <c r="D265" s="56">
        <v>0</v>
      </c>
    </row>
    <row r="266" spans="1:4" ht="12.75">
      <c r="A266" s="69"/>
      <c r="C266" s="79"/>
      <c r="D266" s="80"/>
    </row>
    <row r="267" spans="1:5" ht="13.5" thickBot="1">
      <c r="A267" s="69"/>
      <c r="C267" s="79"/>
      <c r="D267" s="80"/>
      <c r="E267" s="77"/>
    </row>
    <row r="268" spans="1:5" ht="12.75">
      <c r="A268" s="69">
        <v>4</v>
      </c>
      <c r="C268" s="84" t="s">
        <v>143</v>
      </c>
      <c r="D268" s="43">
        <f>SUM(D269:D274)</f>
        <v>85707.32</v>
      </c>
      <c r="E268" s="77"/>
    </row>
    <row r="269" spans="1:5" ht="38.25">
      <c r="A269" s="69"/>
      <c r="C269" s="19" t="s">
        <v>151</v>
      </c>
      <c r="D269" s="55">
        <v>84300</v>
      </c>
      <c r="E269" s="77"/>
    </row>
    <row r="270" spans="1:5" ht="38.25">
      <c r="A270" s="69"/>
      <c r="C270" s="19" t="s">
        <v>152</v>
      </c>
      <c r="D270" s="55"/>
      <c r="E270" s="77"/>
    </row>
    <row r="271" spans="1:5" ht="38.25">
      <c r="A271" s="69"/>
      <c r="C271" s="19" t="s">
        <v>153</v>
      </c>
      <c r="D271" s="55"/>
      <c r="E271" s="77"/>
    </row>
    <row r="272" spans="1:5" ht="25.5">
      <c r="A272" s="69"/>
      <c r="C272" s="19" t="s">
        <v>144</v>
      </c>
      <c r="D272" s="70"/>
      <c r="E272" s="77"/>
    </row>
    <row r="273" spans="1:5" ht="25.5">
      <c r="A273" s="69"/>
      <c r="C273" s="19" t="s">
        <v>154</v>
      </c>
      <c r="D273" s="70"/>
      <c r="E273" s="77"/>
    </row>
    <row r="274" spans="1:5" ht="13.5" thickBot="1">
      <c r="A274" s="69"/>
      <c r="C274" s="87" t="s">
        <v>145</v>
      </c>
      <c r="D274" s="104">
        <v>1407.32</v>
      </c>
      <c r="E274" s="77"/>
    </row>
    <row r="275" spans="1:5" ht="12.75">
      <c r="A275" s="69"/>
      <c r="C275" s="79"/>
      <c r="D275" s="80"/>
      <c r="E275" s="77"/>
    </row>
    <row r="276" spans="1:5" ht="25.5" customHeight="1" thickBot="1">
      <c r="A276" s="17">
        <v>5</v>
      </c>
      <c r="C276" s="166" t="s">
        <v>177</v>
      </c>
      <c r="D276" s="166"/>
      <c r="E276" s="166"/>
    </row>
    <row r="277" spans="3:5" ht="12.75">
      <c r="C277" s="150" t="s">
        <v>88</v>
      </c>
      <c r="D277" s="152" t="s">
        <v>174</v>
      </c>
      <c r="E277" s="162"/>
    </row>
    <row r="278" spans="3:6" ht="12.75">
      <c r="C278" s="145"/>
      <c r="D278" s="4"/>
      <c r="E278" s="26" t="s">
        <v>81</v>
      </c>
      <c r="F278" s="77"/>
    </row>
    <row r="279" spans="3:6" ht="12.75">
      <c r="C279" s="88" t="s">
        <v>114</v>
      </c>
      <c r="D279" s="52">
        <v>2620628</v>
      </c>
      <c r="E279" s="89"/>
      <c r="F279" s="77"/>
    </row>
    <row r="280" spans="3:6" ht="12.75">
      <c r="C280" s="90" t="s">
        <v>82</v>
      </c>
      <c r="D280" s="39">
        <f>SUM(D281:D282)</f>
        <v>0</v>
      </c>
      <c r="E280" s="40">
        <f>E281+E282</f>
        <v>0</v>
      </c>
      <c r="F280" s="77"/>
    </row>
    <row r="281" spans="3:6" ht="12.75">
      <c r="C281" s="90" t="s">
        <v>83</v>
      </c>
      <c r="D281" s="53"/>
      <c r="E281" s="55"/>
      <c r="F281" s="77"/>
    </row>
    <row r="282" spans="3:6" ht="12.75">
      <c r="C282" s="90" t="s">
        <v>84</v>
      </c>
      <c r="D282" s="53"/>
      <c r="E282" s="55"/>
      <c r="F282" s="77"/>
    </row>
    <row r="283" spans="3:6" ht="12.75">
      <c r="C283" s="90" t="s">
        <v>85</v>
      </c>
      <c r="D283" s="39">
        <f>SUM(D284:D285)</f>
        <v>117400.33</v>
      </c>
      <c r="E283" s="40">
        <f>E284+E285</f>
        <v>0</v>
      </c>
      <c r="F283" s="77"/>
    </row>
    <row r="284" spans="3:6" ht="12.75">
      <c r="C284" s="90" t="s">
        <v>86</v>
      </c>
      <c r="D284" s="119">
        <v>117400.33</v>
      </c>
      <c r="E284" s="55"/>
      <c r="F284" s="77"/>
    </row>
    <row r="285" spans="3:6" ht="12.75">
      <c r="C285" s="90" t="s">
        <v>84</v>
      </c>
      <c r="D285" s="53"/>
      <c r="E285" s="55"/>
      <c r="F285" s="77"/>
    </row>
    <row r="286" spans="3:6" ht="13.5" thickBot="1">
      <c r="C286" s="91" t="s">
        <v>87</v>
      </c>
      <c r="D286" s="37">
        <f>D279+D280-D283</f>
        <v>2503227.67</v>
      </c>
      <c r="E286" s="38">
        <f>E279+E280-E283</f>
        <v>0</v>
      </c>
      <c r="F286" s="77"/>
    </row>
    <row r="287" spans="3:6" ht="13.5" thickBot="1">
      <c r="C287" s="105"/>
      <c r="D287" s="83"/>
      <c r="E287" s="83"/>
      <c r="F287" s="77"/>
    </row>
    <row r="288" spans="3:6" ht="12.75">
      <c r="C288" s="150" t="s">
        <v>88</v>
      </c>
      <c r="D288" s="152" t="s">
        <v>175</v>
      </c>
      <c r="E288" s="162"/>
      <c r="F288" s="77"/>
    </row>
    <row r="289" spans="3:6" ht="12.75">
      <c r="C289" s="145"/>
      <c r="D289" s="4"/>
      <c r="E289" s="26" t="s">
        <v>81</v>
      </c>
      <c r="F289" s="77"/>
    </row>
    <row r="290" spans="3:6" ht="12.75">
      <c r="C290" s="88" t="s">
        <v>114</v>
      </c>
      <c r="D290" s="52">
        <v>1197146.33</v>
      </c>
      <c r="E290" s="89"/>
      <c r="F290" s="77"/>
    </row>
    <row r="291" spans="3:6" ht="12.75">
      <c r="C291" s="90" t="s">
        <v>82</v>
      </c>
      <c r="D291" s="39">
        <f>SUM(D292:D293)</f>
        <v>0</v>
      </c>
      <c r="E291" s="40">
        <f>E292+E293</f>
        <v>0</v>
      </c>
      <c r="F291" s="77"/>
    </row>
    <row r="292" spans="3:6" ht="12.75">
      <c r="C292" s="90" t="s">
        <v>83</v>
      </c>
      <c r="D292" s="119"/>
      <c r="E292" s="55"/>
      <c r="F292" s="77"/>
    </row>
    <row r="293" spans="3:6" ht="12.75">
      <c r="C293" s="90" t="s">
        <v>84</v>
      </c>
      <c r="D293" s="53"/>
      <c r="E293" s="55"/>
      <c r="F293" s="77"/>
    </row>
    <row r="294" spans="3:6" ht="12.75">
      <c r="C294" s="90" t="s">
        <v>85</v>
      </c>
      <c r="D294" s="39">
        <f>SUM(D295:D296)</f>
        <v>121319.19</v>
      </c>
      <c r="E294" s="40">
        <f>E295+E296</f>
        <v>0</v>
      </c>
      <c r="F294" s="77"/>
    </row>
    <row r="295" spans="3:6" ht="12.75">
      <c r="C295" s="90" t="s">
        <v>86</v>
      </c>
      <c r="D295" s="53">
        <v>121319.19</v>
      </c>
      <c r="E295" s="55"/>
      <c r="F295" s="77"/>
    </row>
    <row r="296" spans="3:6" ht="12.75">
      <c r="C296" s="90" t="s">
        <v>84</v>
      </c>
      <c r="D296" s="53"/>
      <c r="E296" s="55"/>
      <c r="F296" s="77"/>
    </row>
    <row r="297" spans="3:6" ht="13.5" thickBot="1">
      <c r="C297" s="91" t="s">
        <v>87</v>
      </c>
      <c r="D297" s="37">
        <f>D290+D291-D294</f>
        <v>1075827.1400000001</v>
      </c>
      <c r="E297" s="38">
        <f>E290+E291-E294</f>
        <v>0</v>
      </c>
      <c r="F297" s="77"/>
    </row>
    <row r="298" spans="3:6" ht="13.5" thickBot="1">
      <c r="C298" s="105"/>
      <c r="D298" s="83"/>
      <c r="E298" s="83"/>
      <c r="F298" s="77"/>
    </row>
    <row r="299" spans="3:6" ht="12.75">
      <c r="C299" s="150" t="s">
        <v>88</v>
      </c>
      <c r="D299" s="152" t="s">
        <v>176</v>
      </c>
      <c r="E299" s="162"/>
      <c r="F299" s="77"/>
    </row>
    <row r="300" spans="3:6" ht="12.75">
      <c r="C300" s="145"/>
      <c r="D300" s="4"/>
      <c r="E300" s="26" t="s">
        <v>81</v>
      </c>
      <c r="F300" s="77"/>
    </row>
    <row r="301" spans="3:6" ht="12.75">
      <c r="C301" s="88" t="s">
        <v>114</v>
      </c>
      <c r="D301" s="52">
        <v>558341.3099999999</v>
      </c>
      <c r="E301" s="89"/>
      <c r="F301" s="77"/>
    </row>
    <row r="302" spans="3:6" ht="12.75">
      <c r="C302" s="90" t="s">
        <v>82</v>
      </c>
      <c r="D302" s="39">
        <f>SUM(D303:D304)</f>
        <v>50434.94</v>
      </c>
      <c r="E302" s="40">
        <f>E303+E304</f>
        <v>0</v>
      </c>
      <c r="F302" s="77"/>
    </row>
    <row r="303" spans="3:6" ht="12.75">
      <c r="C303" s="90" t="s">
        <v>83</v>
      </c>
      <c r="D303" s="119">
        <v>50434.94</v>
      </c>
      <c r="E303" s="55"/>
      <c r="F303" s="77"/>
    </row>
    <row r="304" spans="3:6" ht="12.75">
      <c r="C304" s="90" t="s">
        <v>84</v>
      </c>
      <c r="D304" s="53"/>
      <c r="E304" s="55"/>
      <c r="F304" s="77"/>
    </row>
    <row r="305" spans="3:6" ht="12.75">
      <c r="C305" s="90" t="s">
        <v>85</v>
      </c>
      <c r="D305" s="39">
        <f>SUM(D306:D307)</f>
        <v>0</v>
      </c>
      <c r="E305" s="40">
        <f>E306+E307</f>
        <v>0</v>
      </c>
      <c r="F305" s="77"/>
    </row>
    <row r="306" spans="3:6" ht="12.75">
      <c r="C306" s="90" t="s">
        <v>86</v>
      </c>
      <c r="D306" s="53"/>
      <c r="E306" s="55"/>
      <c r="F306" s="77"/>
    </row>
    <row r="307" spans="3:6" ht="12.75">
      <c r="C307" s="90" t="s">
        <v>84</v>
      </c>
      <c r="D307" s="53"/>
      <c r="E307" s="55"/>
      <c r="F307" s="77"/>
    </row>
    <row r="308" spans="3:5" ht="13.5" thickBot="1">
      <c r="C308" s="91" t="s">
        <v>87</v>
      </c>
      <c r="D308" s="37">
        <f>D301+D302-D305</f>
        <v>608776.25</v>
      </c>
      <c r="E308" s="38">
        <f>E301+E302-E305</f>
        <v>0</v>
      </c>
    </row>
    <row r="310" spans="1:4" ht="13.5" thickBot="1">
      <c r="A310" s="17">
        <v>5</v>
      </c>
      <c r="C310" s="171" t="s">
        <v>178</v>
      </c>
      <c r="D310" s="171"/>
    </row>
    <row r="311" spans="3:5" ht="12.75">
      <c r="C311" s="35" t="s">
        <v>179</v>
      </c>
      <c r="D311" s="43">
        <f>SUM(D313:D314)</f>
        <v>-82132.33999999985</v>
      </c>
      <c r="E311" s="77"/>
    </row>
    <row r="312" spans="3:5" ht="12.75">
      <c r="C312" s="92" t="s">
        <v>91</v>
      </c>
      <c r="D312" s="74"/>
      <c r="E312" s="77"/>
    </row>
    <row r="313" spans="3:5" ht="12.75">
      <c r="C313" s="58" t="s">
        <v>9</v>
      </c>
      <c r="D313" s="118">
        <v>5907574.45</v>
      </c>
      <c r="E313" s="77"/>
    </row>
    <row r="314" spans="3:5" ht="12.75">
      <c r="C314" s="58" t="s">
        <v>172</v>
      </c>
      <c r="D314" s="118">
        <v>-5989706.79</v>
      </c>
      <c r="E314" s="77"/>
    </row>
    <row r="316" spans="1:3" ht="13.5" thickBot="1">
      <c r="A316" s="17">
        <v>6</v>
      </c>
      <c r="C316" s="16" t="s">
        <v>115</v>
      </c>
    </row>
    <row r="317" spans="3:6" ht="12.75">
      <c r="C317" s="161" t="s">
        <v>50</v>
      </c>
      <c r="D317" s="152" t="s">
        <v>51</v>
      </c>
      <c r="E317" s="162"/>
      <c r="F317" s="77"/>
    </row>
    <row r="318" spans="3:6" ht="25.5">
      <c r="C318" s="148"/>
      <c r="D318" s="8" t="s">
        <v>52</v>
      </c>
      <c r="E318" s="21" t="s">
        <v>34</v>
      </c>
      <c r="F318" s="77"/>
    </row>
    <row r="319" spans="3:6" ht="12.75">
      <c r="C319" s="27" t="s">
        <v>69</v>
      </c>
      <c r="D319" s="53"/>
      <c r="E319" s="55"/>
      <c r="F319" s="77"/>
    </row>
    <row r="320" spans="3:6" ht="12.75">
      <c r="C320" s="27" t="s">
        <v>70</v>
      </c>
      <c r="D320" s="53"/>
      <c r="E320" s="55"/>
      <c r="F320" s="77"/>
    </row>
    <row r="321" spans="3:6" ht="12.75">
      <c r="C321" s="27" t="s">
        <v>71</v>
      </c>
      <c r="D321" s="53"/>
      <c r="E321" s="55"/>
      <c r="F321" s="77"/>
    </row>
    <row r="322" spans="3:6" ht="12.75">
      <c r="C322" s="27" t="s">
        <v>116</v>
      </c>
      <c r="D322" s="120">
        <v>20426.79</v>
      </c>
      <c r="E322" s="120">
        <v>287285.2</v>
      </c>
      <c r="F322" s="77"/>
    </row>
    <row r="323" spans="3:6" ht="13.5" thickBot="1">
      <c r="C323" s="28" t="s">
        <v>8</v>
      </c>
      <c r="D323" s="37">
        <f>SUM(D319:D322)</f>
        <v>20426.79</v>
      </c>
      <c r="E323" s="37">
        <f>SUM(E319:E322)</f>
        <v>287285.2</v>
      </c>
      <c r="F323" s="77"/>
    </row>
  </sheetData>
  <sheetProtection/>
  <mergeCells count="79">
    <mergeCell ref="D299:E299"/>
    <mergeCell ref="E11:G11"/>
    <mergeCell ref="D15:E15"/>
    <mergeCell ref="F15:G15"/>
    <mergeCell ref="C13:G13"/>
    <mergeCell ref="D14:E14"/>
    <mergeCell ref="F14:G14"/>
    <mergeCell ref="D95:E95"/>
    <mergeCell ref="F95:G95"/>
    <mergeCell ref="D96:I96"/>
    <mergeCell ref="H81:I82"/>
    <mergeCell ref="C11:D11"/>
    <mergeCell ref="C3:I3"/>
    <mergeCell ref="C93:I93"/>
    <mergeCell ref="C107:E107"/>
    <mergeCell ref="C118:E118"/>
    <mergeCell ref="C108:C109"/>
    <mergeCell ref="D108:E108"/>
    <mergeCell ref="H94:I95"/>
    <mergeCell ref="D83:I83"/>
    <mergeCell ref="C5:I5"/>
    <mergeCell ref="C7:G7"/>
    <mergeCell ref="C8:D8"/>
    <mergeCell ref="C9:D9"/>
    <mergeCell ref="E9:G9"/>
    <mergeCell ref="C10:D10"/>
    <mergeCell ref="C310:D310"/>
    <mergeCell ref="C143:E143"/>
    <mergeCell ref="C135:D135"/>
    <mergeCell ref="C81:C84"/>
    <mergeCell ref="E8:G8"/>
    <mergeCell ref="E10:G10"/>
    <mergeCell ref="D81:G81"/>
    <mergeCell ref="C288:C289"/>
    <mergeCell ref="D288:E288"/>
    <mergeCell ref="C299:C300"/>
    <mergeCell ref="C317:C318"/>
    <mergeCell ref="D317:E317"/>
    <mergeCell ref="C126:E126"/>
    <mergeCell ref="D277:E277"/>
    <mergeCell ref="C277:C278"/>
    <mergeCell ref="C276:E276"/>
    <mergeCell ref="C189:D189"/>
    <mergeCell ref="C144:D144"/>
    <mergeCell ref="C145:D145"/>
    <mergeCell ref="C142:E142"/>
    <mergeCell ref="C80:I80"/>
    <mergeCell ref="C68:C69"/>
    <mergeCell ref="D68:D69"/>
    <mergeCell ref="E68:F68"/>
    <mergeCell ref="G68:G69"/>
    <mergeCell ref="C41:G41"/>
    <mergeCell ref="C48:C49"/>
    <mergeCell ref="D48:D49"/>
    <mergeCell ref="C47:G47"/>
    <mergeCell ref="C67:G67"/>
    <mergeCell ref="E48:F48"/>
    <mergeCell ref="G48:G49"/>
    <mergeCell ref="C62:J62"/>
    <mergeCell ref="C23:I23"/>
    <mergeCell ref="E42:F42"/>
    <mergeCell ref="D42:D43"/>
    <mergeCell ref="C147:D147"/>
    <mergeCell ref="D82:E82"/>
    <mergeCell ref="F82:G82"/>
    <mergeCell ref="C119:C120"/>
    <mergeCell ref="D119:E119"/>
    <mergeCell ref="C94:C97"/>
    <mergeCell ref="D94:G94"/>
    <mergeCell ref="C17:G17"/>
    <mergeCell ref="D20:E20"/>
    <mergeCell ref="D21:E21"/>
    <mergeCell ref="C57:G57"/>
    <mergeCell ref="C32:K32"/>
    <mergeCell ref="F18:G18"/>
    <mergeCell ref="G42:G43"/>
    <mergeCell ref="C42:C43"/>
    <mergeCell ref="D18:E19"/>
    <mergeCell ref="C18:C19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0" r:id="rId3"/>
  <headerFooter alignWithMargins="0">
    <oddFooter>&amp;CStrona &amp;P z &amp;N</oddFooter>
  </headerFooter>
  <rowBreaks count="8" manualBreakCount="8">
    <brk id="31" min="1" max="10" man="1"/>
    <brk id="61" min="1" max="10" man="1"/>
    <brk id="92" min="1" max="10" man="1"/>
    <brk id="155" min="1" max="10" man="1"/>
    <brk id="187" min="1" max="10" man="1"/>
    <brk id="231" min="1" max="10" man="1"/>
    <brk id="259" min="1" max="10" man="1"/>
    <brk id="286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Andrzej Klama</cp:lastModifiedBy>
  <cp:lastPrinted>2019-05-14T10:22:43Z</cp:lastPrinted>
  <dcterms:created xsi:type="dcterms:W3CDTF">2005-02-07T16:33:39Z</dcterms:created>
  <dcterms:modified xsi:type="dcterms:W3CDTF">2021-05-27T12:24:48Z</dcterms:modified>
  <cp:category/>
  <cp:version/>
  <cp:contentType/>
  <cp:contentStatus/>
</cp:coreProperties>
</file>