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392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<sst xmlns="http://schemas.openxmlformats.org/spreadsheetml/2006/main" count="128" uniqueCount="125">
  <si>
    <t>I. Kreis Kandrzin-Cosel</t>
  </si>
  <si>
    <t>Nr</t>
  </si>
  <si>
    <t>Kreis Gemeinde</t>
  </si>
  <si>
    <t>Zahl der Delegierten zur Kreiswahlversammlung</t>
  </si>
  <si>
    <t>Zahl der Delegierten zur Wahlversamml. d. SKGD</t>
  </si>
  <si>
    <t>Gr. Neukirch-P.Cerekiew</t>
  </si>
  <si>
    <t>Reinschdorf-Reńska Wieś</t>
  </si>
  <si>
    <t>Bauerwitz und Leobschütz</t>
  </si>
  <si>
    <t>II. Kreis Groß Strehlitz</t>
  </si>
  <si>
    <t>III. Kreis Rosenberg</t>
  </si>
  <si>
    <t>Ciasnau-Ciasna</t>
  </si>
  <si>
    <t>Lublinitz-Lubliniec</t>
  </si>
  <si>
    <t>Landsberg-Gorzów Śl.</t>
  </si>
  <si>
    <t>Radlau-Radłów</t>
  </si>
  <si>
    <t>Rosenberg-Olesno</t>
  </si>
  <si>
    <t>Guttentag-Dobrodzień</t>
  </si>
  <si>
    <t>IV. Kreis Krappitz</t>
  </si>
  <si>
    <t>Gogolin</t>
  </si>
  <si>
    <t>Föhrendorf-Zębowice</t>
  </si>
  <si>
    <t>V. Kreis Neustadt</t>
  </si>
  <si>
    <t>Oberglogau-Głogówek</t>
  </si>
  <si>
    <t>Ziegenhals-Głuchołazy</t>
  </si>
  <si>
    <t>Neisse-Nysa</t>
  </si>
  <si>
    <t>Neustadt-Prudnik</t>
  </si>
  <si>
    <t>VI. Kreis Kreuzburg</t>
  </si>
  <si>
    <t>Kreuzburg-Kluczbork</t>
  </si>
  <si>
    <t>VII. Stadt Oppeln</t>
  </si>
  <si>
    <t>Stadt Oppeln</t>
  </si>
  <si>
    <t>VII. Kreis Oppeln</t>
  </si>
  <si>
    <t>Malapane-Ozimek</t>
  </si>
  <si>
    <t>Carlsruhe-Pokój</t>
  </si>
  <si>
    <t>Namslau-Namysłów</t>
  </si>
  <si>
    <t>Proskau-Prószków</t>
  </si>
  <si>
    <t>Tarnau-Tarnów Opolski</t>
  </si>
  <si>
    <t>Turawa</t>
  </si>
  <si>
    <t>Bemerkungen:</t>
  </si>
  <si>
    <t>1.</t>
  </si>
  <si>
    <t>Zülz-Biała</t>
  </si>
  <si>
    <t>2.</t>
  </si>
  <si>
    <t>Friedland-Korfantów</t>
  </si>
  <si>
    <t>Metoda d`Hondta</t>
  </si>
  <si>
    <t>Mietgliederzahl</t>
  </si>
  <si>
    <t>Kandrzin Cosel - K.Koźle</t>
  </si>
  <si>
    <t>Birawa - Bierawa</t>
  </si>
  <si>
    <t>Kzissek - Cisek</t>
  </si>
  <si>
    <t>Pawlowitzke - Pawłowiczki</t>
  </si>
  <si>
    <t>Zawadzki - Zawadzkie</t>
  </si>
  <si>
    <t>Ujest - Ujazd</t>
  </si>
  <si>
    <t>Gr.Strehlitz - Strzelce Op.</t>
  </si>
  <si>
    <t>Leschnitz - Leśnica</t>
  </si>
  <si>
    <t>Colonowska - Kolonowskie</t>
  </si>
  <si>
    <t>Himmelwitz - Jemielnica</t>
  </si>
  <si>
    <t>Stubendorf - Izbicko</t>
  </si>
  <si>
    <t>Klein Strehlitz - Strzeleczki</t>
  </si>
  <si>
    <t>Krappitz - Krapkowice</t>
  </si>
  <si>
    <t>Walzen - Walce</t>
  </si>
  <si>
    <t>Deschowitz - Zdzieszowice</t>
  </si>
  <si>
    <t>Lamsdorf - Łambinowice</t>
  </si>
  <si>
    <t>Groß Lassowitz - Lasowice W.</t>
  </si>
  <si>
    <t>Chronstau - Chrząstowice</t>
  </si>
  <si>
    <t>Dambrau - Dąbrowa</t>
  </si>
  <si>
    <t>Groß Döbern - Dobrzeń Wlk.</t>
  </si>
  <si>
    <t>Poppelau - Popielów</t>
  </si>
  <si>
    <t xml:space="preserve">Comprachtschütz </t>
  </si>
  <si>
    <t>Murow-Murów</t>
  </si>
  <si>
    <t>Lugnian-Łubiany</t>
  </si>
  <si>
    <t>Anlage Nr. 8</t>
  </si>
  <si>
    <r>
      <t xml:space="preserve">I. Kreis Kandrzin-Cosel / </t>
    </r>
    <r>
      <rPr>
        <b/>
        <i/>
        <sz val="11"/>
        <color indexed="23"/>
        <rFont val="Czcionka tekstu podstawowego"/>
        <family val="0"/>
      </rPr>
      <t>Powiat kedzierzyn Koźle</t>
    </r>
  </si>
  <si>
    <r>
      <t>II. Kreis Groß Strehlitz /</t>
    </r>
    <r>
      <rPr>
        <b/>
        <i/>
        <sz val="11"/>
        <color indexed="23"/>
        <rFont val="Czcionka tekstu podstawowego"/>
        <family val="0"/>
      </rPr>
      <t xml:space="preserve"> Powiat Strzelce Opolskie</t>
    </r>
  </si>
  <si>
    <r>
      <t xml:space="preserve">III. Kreis Rosenberg / </t>
    </r>
    <r>
      <rPr>
        <b/>
        <i/>
        <sz val="11"/>
        <color indexed="23"/>
        <rFont val="Czcionka tekstu podstawowego"/>
        <family val="0"/>
      </rPr>
      <t>Powiat Oleski</t>
    </r>
  </si>
  <si>
    <r>
      <t xml:space="preserve">V. Kreis Neustadt / </t>
    </r>
    <r>
      <rPr>
        <b/>
        <i/>
        <sz val="11"/>
        <color indexed="23"/>
        <rFont val="Czcionka tekstu podstawowego"/>
        <family val="0"/>
      </rPr>
      <t>Powiat Prudnicki</t>
    </r>
  </si>
  <si>
    <r>
      <t xml:space="preserve">VI. Kreis Kreuzburg / </t>
    </r>
    <r>
      <rPr>
        <b/>
        <i/>
        <sz val="11"/>
        <color indexed="23"/>
        <rFont val="Czcionka tekstu podstawowego"/>
        <family val="0"/>
      </rPr>
      <t>Powiat Kluczborski</t>
    </r>
  </si>
  <si>
    <r>
      <t>VII. Kreis Oppeln /</t>
    </r>
    <r>
      <rPr>
        <b/>
        <i/>
        <sz val="11"/>
        <color indexed="23"/>
        <rFont val="Czcionka tekstu podstawowego"/>
        <family val="0"/>
      </rPr>
      <t xml:space="preserve"> Powiat Opolski </t>
    </r>
  </si>
  <si>
    <r>
      <t xml:space="preserve">Kandrzin Cosel - </t>
    </r>
    <r>
      <rPr>
        <sz val="10"/>
        <color indexed="23"/>
        <rFont val="Czcionka tekstu podstawowego"/>
        <family val="0"/>
      </rPr>
      <t>K.Koźle</t>
    </r>
  </si>
  <si>
    <r>
      <t>Pawlowitzke-</t>
    </r>
    <r>
      <rPr>
        <sz val="10"/>
        <color indexed="23"/>
        <rFont val="Czcionka tekstu podstawowego"/>
        <family val="0"/>
      </rPr>
      <t>Pawłowiczki</t>
    </r>
  </si>
  <si>
    <r>
      <t>Gr. Neukirch-</t>
    </r>
    <r>
      <rPr>
        <sz val="10"/>
        <color indexed="23"/>
        <rFont val="Czcionka tekstu podstawowego"/>
        <family val="0"/>
      </rPr>
      <t>P.Cerekiew</t>
    </r>
  </si>
  <si>
    <r>
      <t>Reinschdorf-</t>
    </r>
    <r>
      <rPr>
        <sz val="10"/>
        <color indexed="23"/>
        <rFont val="Czcionka tekstu podstawowego"/>
        <family val="0"/>
      </rPr>
      <t>Reńska Wieś</t>
    </r>
  </si>
  <si>
    <r>
      <t xml:space="preserve">Stubendorf - </t>
    </r>
    <r>
      <rPr>
        <sz val="10"/>
        <color indexed="23"/>
        <rFont val="Czcionka tekstu podstawowego"/>
        <family val="0"/>
      </rPr>
      <t>Izbicko</t>
    </r>
  </si>
  <si>
    <r>
      <t xml:space="preserve">Himmelwitz - </t>
    </r>
    <r>
      <rPr>
        <sz val="10"/>
        <color indexed="23"/>
        <rFont val="Czcionka tekstu podstawowego"/>
        <family val="0"/>
      </rPr>
      <t>Jemielnica</t>
    </r>
  </si>
  <si>
    <r>
      <t xml:space="preserve">Leschnitz - </t>
    </r>
    <r>
      <rPr>
        <sz val="10"/>
        <color indexed="23"/>
        <rFont val="Czcionka tekstu podstawowego"/>
        <family val="0"/>
      </rPr>
      <t>Leśnica</t>
    </r>
  </si>
  <si>
    <r>
      <t xml:space="preserve">Gr.Strehlitz - </t>
    </r>
    <r>
      <rPr>
        <sz val="10"/>
        <color indexed="23"/>
        <rFont val="Czcionka tekstu podstawowego"/>
        <family val="0"/>
      </rPr>
      <t>Strzelce Op.</t>
    </r>
  </si>
  <si>
    <r>
      <t xml:space="preserve">Ujest - </t>
    </r>
    <r>
      <rPr>
        <sz val="10"/>
        <color indexed="23"/>
        <rFont val="Czcionka tekstu podstawowego"/>
        <family val="0"/>
      </rPr>
      <t>Ujazd</t>
    </r>
  </si>
  <si>
    <r>
      <t xml:space="preserve">Zawadzki - </t>
    </r>
    <r>
      <rPr>
        <sz val="10"/>
        <color indexed="23"/>
        <rFont val="Czcionka tekstu podstawowego"/>
        <family val="0"/>
      </rPr>
      <t>Zawadzkie</t>
    </r>
  </si>
  <si>
    <r>
      <t>Ciasnau-</t>
    </r>
    <r>
      <rPr>
        <sz val="10"/>
        <color indexed="23"/>
        <rFont val="Czcionka tekstu podstawowego"/>
        <family val="0"/>
      </rPr>
      <t>Ciasna</t>
    </r>
  </si>
  <si>
    <r>
      <t>Lublinitz-</t>
    </r>
    <r>
      <rPr>
        <sz val="10"/>
        <color indexed="23"/>
        <rFont val="Czcionka tekstu podstawowego"/>
        <family val="0"/>
      </rPr>
      <t>Lubliniec</t>
    </r>
  </si>
  <si>
    <r>
      <t>Landsberg-</t>
    </r>
    <r>
      <rPr>
        <sz val="10"/>
        <color indexed="23"/>
        <rFont val="Czcionka tekstu podstawowego"/>
        <family val="0"/>
      </rPr>
      <t>Gorzów Śl.</t>
    </r>
  </si>
  <si>
    <r>
      <t>Radlau-</t>
    </r>
    <r>
      <rPr>
        <sz val="10"/>
        <color indexed="23"/>
        <rFont val="Czcionka tekstu podstawowego"/>
        <family val="0"/>
      </rPr>
      <t>Radłów</t>
    </r>
  </si>
  <si>
    <r>
      <t>Rosenberg-</t>
    </r>
    <r>
      <rPr>
        <sz val="10"/>
        <color indexed="23"/>
        <rFont val="Czcionka tekstu podstawowego"/>
        <family val="0"/>
      </rPr>
      <t>Olesno</t>
    </r>
  </si>
  <si>
    <r>
      <t>Guttentag-</t>
    </r>
    <r>
      <rPr>
        <sz val="10"/>
        <color indexed="23"/>
        <rFont val="Czcionka tekstu podstawowego"/>
        <family val="0"/>
      </rPr>
      <t>Dobrodzień</t>
    </r>
  </si>
  <si>
    <r>
      <t xml:space="preserve">Krappitz - </t>
    </r>
    <r>
      <rPr>
        <sz val="10"/>
        <color indexed="23"/>
        <rFont val="Czcionka tekstu podstawowego"/>
        <family val="0"/>
      </rPr>
      <t>Krapkowice</t>
    </r>
  </si>
  <si>
    <r>
      <t xml:space="preserve">Klein Strehlitz - </t>
    </r>
    <r>
      <rPr>
        <sz val="10"/>
        <color indexed="23"/>
        <rFont val="Czcionka tekstu podstawowego"/>
        <family val="0"/>
      </rPr>
      <t>Strzeleczki</t>
    </r>
  </si>
  <si>
    <r>
      <t xml:space="preserve">Walzen - </t>
    </r>
    <r>
      <rPr>
        <sz val="10"/>
        <color indexed="23"/>
        <rFont val="Czcionka tekstu podstawowego"/>
        <family val="0"/>
      </rPr>
      <t>Walce</t>
    </r>
  </si>
  <si>
    <r>
      <t xml:space="preserve">Deschowitz - </t>
    </r>
    <r>
      <rPr>
        <sz val="10"/>
        <color indexed="23"/>
        <rFont val="Czcionka tekstu podstawowego"/>
        <family val="0"/>
      </rPr>
      <t>Zdzieszowice</t>
    </r>
  </si>
  <si>
    <r>
      <t>Zülz-</t>
    </r>
    <r>
      <rPr>
        <sz val="10"/>
        <color indexed="23"/>
        <rFont val="Czcionka tekstu podstawowego"/>
        <family val="0"/>
      </rPr>
      <t>Biała</t>
    </r>
  </si>
  <si>
    <r>
      <t>Oberglogau-</t>
    </r>
    <r>
      <rPr>
        <sz val="10"/>
        <color indexed="23"/>
        <rFont val="Czcionka tekstu podstawowego"/>
        <family val="0"/>
      </rPr>
      <t>Głogówek</t>
    </r>
  </si>
  <si>
    <r>
      <t>Ziegenhals-</t>
    </r>
    <r>
      <rPr>
        <sz val="10"/>
        <color indexed="23"/>
        <rFont val="Czcionka tekstu podstawowego"/>
        <family val="0"/>
      </rPr>
      <t>Głuchołazy</t>
    </r>
  </si>
  <si>
    <r>
      <t>Neisse-</t>
    </r>
    <r>
      <rPr>
        <sz val="10"/>
        <color indexed="23"/>
        <rFont val="Czcionka tekstu podstawowego"/>
        <family val="0"/>
      </rPr>
      <t>Nysa</t>
    </r>
  </si>
  <si>
    <r>
      <t>Neustadt-</t>
    </r>
    <r>
      <rPr>
        <sz val="10"/>
        <color indexed="23"/>
        <rFont val="Czcionka tekstu podstawowego"/>
        <family val="0"/>
      </rPr>
      <t>Prudnik</t>
    </r>
  </si>
  <si>
    <r>
      <t xml:space="preserve">Groß Lassowitz - </t>
    </r>
    <r>
      <rPr>
        <sz val="10"/>
        <color indexed="23"/>
        <rFont val="Czcionka tekstu podstawowego"/>
        <family val="0"/>
      </rPr>
      <t>Lasowice Wlk.</t>
    </r>
  </si>
  <si>
    <r>
      <t>Kreuzburg-</t>
    </r>
    <r>
      <rPr>
        <sz val="10"/>
        <color indexed="23"/>
        <rFont val="Czcionka tekstu podstawowego"/>
        <family val="0"/>
      </rPr>
      <t>Kluczbork</t>
    </r>
  </si>
  <si>
    <r>
      <t xml:space="preserve">Stadt Oppeln / </t>
    </r>
    <r>
      <rPr>
        <sz val="10"/>
        <color indexed="23"/>
        <rFont val="Czcionka tekstu podstawowego"/>
        <family val="0"/>
      </rPr>
      <t>Miasto Opole</t>
    </r>
  </si>
  <si>
    <r>
      <t xml:space="preserve">Chronstau - </t>
    </r>
    <r>
      <rPr>
        <sz val="10"/>
        <color indexed="23"/>
        <rFont val="Czcionka tekstu podstawowego"/>
        <family val="0"/>
      </rPr>
      <t>Chrząstowice</t>
    </r>
  </si>
  <si>
    <r>
      <t xml:space="preserve">Dambrau - </t>
    </r>
    <r>
      <rPr>
        <sz val="10"/>
        <color indexed="23"/>
        <rFont val="Czcionka tekstu podstawowego"/>
        <family val="0"/>
      </rPr>
      <t>Dąbrowa</t>
    </r>
  </si>
  <si>
    <r>
      <t xml:space="preserve">Groß Döbern - </t>
    </r>
    <r>
      <rPr>
        <sz val="10"/>
        <color indexed="23"/>
        <rFont val="Czcionka tekstu podstawowego"/>
        <family val="0"/>
      </rPr>
      <t>Dobrzeń Wlk.</t>
    </r>
  </si>
  <si>
    <r>
      <t xml:space="preserve">Poppelau - </t>
    </r>
    <r>
      <rPr>
        <sz val="10"/>
        <color indexed="23"/>
        <rFont val="Czcionka tekstu podstawowego"/>
        <family val="0"/>
      </rPr>
      <t>Popielów</t>
    </r>
  </si>
  <si>
    <r>
      <t xml:space="preserve">Comprachtschütz- </t>
    </r>
    <r>
      <rPr>
        <sz val="10"/>
        <color indexed="23"/>
        <rFont val="Czcionka tekstu podstawowego"/>
        <family val="0"/>
      </rPr>
      <t>Komprachcice</t>
    </r>
  </si>
  <si>
    <r>
      <t>Murow-</t>
    </r>
    <r>
      <rPr>
        <sz val="10"/>
        <color indexed="23"/>
        <rFont val="Czcionka tekstu podstawowego"/>
        <family val="0"/>
      </rPr>
      <t>Murów</t>
    </r>
  </si>
  <si>
    <r>
      <t>Lugnian-</t>
    </r>
    <r>
      <rPr>
        <sz val="10"/>
        <color indexed="23"/>
        <rFont val="Czcionka tekstu podstawowego"/>
        <family val="0"/>
      </rPr>
      <t>Łubiany</t>
    </r>
  </si>
  <si>
    <r>
      <t>Malapane-</t>
    </r>
    <r>
      <rPr>
        <sz val="10"/>
        <color indexed="23"/>
        <rFont val="Czcionka tekstu podstawowego"/>
        <family val="0"/>
      </rPr>
      <t>Ozimek</t>
    </r>
  </si>
  <si>
    <r>
      <t>Namslau-</t>
    </r>
    <r>
      <rPr>
        <sz val="10"/>
        <color indexed="23"/>
        <rFont val="Czcionka tekstu podstawowego"/>
        <family val="0"/>
      </rPr>
      <t>Namysłów</t>
    </r>
  </si>
  <si>
    <r>
      <t>Proskau-</t>
    </r>
    <r>
      <rPr>
        <sz val="10"/>
        <color indexed="23"/>
        <rFont val="Czcionka tekstu podstawowego"/>
        <family val="0"/>
      </rPr>
      <t>Prószków</t>
    </r>
  </si>
  <si>
    <r>
      <t>Tarnau-</t>
    </r>
    <r>
      <rPr>
        <sz val="10"/>
        <color indexed="23"/>
        <rFont val="Czcionka tekstu podstawowego"/>
        <family val="0"/>
      </rPr>
      <t>Tarnów Opolski</t>
    </r>
  </si>
  <si>
    <r>
      <t xml:space="preserve">Kreis / Gemeinde           </t>
    </r>
    <r>
      <rPr>
        <i/>
        <sz val="11"/>
        <color indexed="23"/>
        <rFont val="Czcionka tekstu podstawowego"/>
        <family val="0"/>
      </rPr>
      <t>Powiat / Gmina</t>
    </r>
  </si>
  <si>
    <r>
      <t>Zahl der Delegierten zur Kreisversammlung /</t>
    </r>
    <r>
      <rPr>
        <i/>
        <sz val="9"/>
        <color indexed="23"/>
        <rFont val="Czcionka tekstu podstawowego"/>
        <family val="0"/>
      </rPr>
      <t xml:space="preserve"> Liczba delegatów na Powiatowe Zebranie Sprawozdawcze</t>
    </r>
  </si>
  <si>
    <r>
      <t xml:space="preserve">Zahl der Delegierten zur Jahreslversamml. d. SKGD / </t>
    </r>
    <r>
      <rPr>
        <i/>
        <sz val="9"/>
        <color indexed="23"/>
        <rFont val="Czcionka tekstu podstawowego"/>
        <family val="0"/>
      </rPr>
      <t>Liczba delegatów na Zebranie Rocznre Towarzystwa</t>
    </r>
  </si>
  <si>
    <r>
      <t>Friedland-</t>
    </r>
    <r>
      <rPr>
        <sz val="10"/>
        <color indexed="23"/>
        <rFont val="Czcionka tekstu podstawowego"/>
        <family val="0"/>
      </rPr>
      <t>Korfantów</t>
    </r>
  </si>
  <si>
    <r>
      <t xml:space="preserve"> Aktuelle Delegiertenanzahl / </t>
    </r>
    <r>
      <rPr>
        <b/>
        <i/>
        <sz val="14"/>
        <color indexed="23"/>
        <rFont val="Czcionka tekstu podstawowego"/>
        <family val="0"/>
      </rPr>
      <t>Aktualna</t>
    </r>
    <r>
      <rPr>
        <b/>
        <sz val="14"/>
        <color indexed="8"/>
        <rFont val="Czcionka tekstu podstawowego"/>
        <family val="0"/>
      </rPr>
      <t xml:space="preserve"> </t>
    </r>
    <r>
      <rPr>
        <b/>
        <i/>
        <sz val="14"/>
        <color indexed="23"/>
        <rFont val="Czcionka tekstu podstawowego"/>
        <family val="0"/>
      </rPr>
      <t>liczba delegatów</t>
    </r>
  </si>
  <si>
    <r>
      <t>Czissek-</t>
    </r>
    <r>
      <rPr>
        <sz val="10"/>
        <color indexed="23"/>
        <rFont val="Czcionka tekstu podstawowego"/>
        <family val="0"/>
      </rPr>
      <t>Cisek</t>
    </r>
  </si>
  <si>
    <r>
      <t>Birawa-</t>
    </r>
    <r>
      <rPr>
        <sz val="10"/>
        <color indexed="23"/>
        <rFont val="Czcionka tekstu podstawowego"/>
        <family val="0"/>
      </rPr>
      <t>Bierawa</t>
    </r>
  </si>
  <si>
    <r>
      <t xml:space="preserve">Collonowska - </t>
    </r>
    <r>
      <rPr>
        <sz val="10"/>
        <color indexed="23"/>
        <rFont val="Czcionka tekstu podstawowego"/>
        <family val="0"/>
      </rPr>
      <t>Kolonowskie</t>
    </r>
  </si>
  <si>
    <r>
      <t>Zembowitz-</t>
    </r>
    <r>
      <rPr>
        <sz val="10"/>
        <color indexed="23"/>
        <rFont val="Czcionka tekstu podstawowego"/>
        <family val="0"/>
      </rPr>
      <t>Zębowice</t>
    </r>
  </si>
  <si>
    <r>
      <t xml:space="preserve">der SKGD zu den Kreisjahresversammlungen und Jahresversammlung der SKGD im Jahr 2019 /       </t>
    </r>
    <r>
      <rPr>
        <i/>
        <sz val="10"/>
        <color indexed="23"/>
        <rFont val="Czcionka tekstu podstawowego"/>
        <family val="0"/>
      </rPr>
      <t>TSKN na Powiatowe Zebrania Sprawozdawcze i Roczne Zebranie Towarzystwa w roku 2019</t>
    </r>
  </si>
  <si>
    <r>
      <t>IV. Kreis Krappitz /</t>
    </r>
    <r>
      <rPr>
        <b/>
        <i/>
        <sz val="11"/>
        <rFont val="Czcionka tekstu podstawowego"/>
        <family val="0"/>
      </rPr>
      <t xml:space="preserve"> Powiat Krapkowicki</t>
    </r>
  </si>
  <si>
    <r>
      <t>Die Anzahl der Delegierten (Mitglieder der SKGD) für die  Gemeindewahlversammlungen bestimmt f</t>
    </r>
    <r>
      <rPr>
        <sz val="11"/>
        <color indexed="8"/>
        <rFont val="Czcionka tekstu podstawowego"/>
        <family val="0"/>
      </rPr>
      <t>ü</t>
    </r>
    <r>
      <rPr>
        <sz val="11"/>
        <color theme="1"/>
        <rFont val="Czcionka tekstu podstawowego"/>
        <family val="2"/>
      </rPr>
      <t xml:space="preserve">r jeden DFK der Gemeindevorstand. Es sollten min. 30 - max 40 Delegierte sein / </t>
    </r>
    <r>
      <rPr>
        <i/>
        <sz val="11"/>
        <color indexed="23"/>
        <rFont val="Czcionka tekstu podstawowego"/>
        <family val="0"/>
      </rPr>
      <t>Liczbę delegatów (członków TSKN) na Gminne Zebrania Sprawozdawczo-wyborcze ustala zarząd gminny. Liczba ta powinna wynosić min 30 - max 40 delegatów.</t>
    </r>
  </si>
  <si>
    <r>
      <t xml:space="preserve">Die Anzahl der Delegierten (Mitglieder der SKGD)  für die  Kreiswahlversammlungen finden sie in der Tabelle / </t>
    </r>
    <r>
      <rPr>
        <i/>
        <sz val="11"/>
        <color indexed="23"/>
        <rFont val="Czcionka tekstu podstawowego"/>
        <family val="0"/>
      </rPr>
      <t>Liczbę delegatów (członków TSKN) na Powiatowe Zebrania Sprawozdawczo-Wyborcze znajdą państwo w tabeli powyżej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</si>
</sst>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zcionka tekstu podstawowego"/>
      <family val="2"/>
    </font>
    <font>
      <sz val="11"/>
      <name val="Czcionka tekstu podstawowego"/>
      <family val="2"/>
    </font>
    <font>
      <sz val="11"/>
      <color indexed="12"/>
      <name val="Czcionka tekstu podstawowego"/>
      <family val="2"/>
    </font>
    <font>
      <b/>
      <sz val="10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b/>
      <i/>
      <sz val="11"/>
      <color indexed="23"/>
      <name val="Czcionka tekstu podstawowego"/>
      <family val="0"/>
    </font>
    <font>
      <sz val="10"/>
      <color indexed="23"/>
      <name val="Czcionka tekstu podstawowego"/>
      <family val="0"/>
    </font>
    <font>
      <i/>
      <sz val="10"/>
      <color indexed="23"/>
      <name val="Czcionka tekstu podstawowego"/>
      <family val="0"/>
    </font>
    <font>
      <i/>
      <sz val="9"/>
      <color indexed="23"/>
      <name val="Czcionka tekstu podstawowego"/>
      <family val="0"/>
    </font>
    <font>
      <b/>
      <i/>
      <sz val="14"/>
      <color indexed="23"/>
      <name val="Czcionka tekstu podstawowego"/>
      <family val="0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10"/>
      <color theme="1"/>
      <name val="Times New Roman"/>
      <family val="1"/>
    </font>
    <font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4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2" fontId="11" fillId="33" borderId="15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Fill="1" applyBorder="1" applyAlignment="1">
      <alignment/>
    </xf>
    <xf numFmtId="2" fontId="13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B85" sqref="B85:D86"/>
    </sheetView>
  </sheetViews>
  <sheetFormatPr defaultColWidth="8.796875" defaultRowHeight="14.25"/>
  <cols>
    <col min="1" max="1" width="3.69921875" style="0" customWidth="1"/>
    <col min="2" max="2" width="24.8984375" style="0" customWidth="1"/>
    <col min="3" max="3" width="21.59765625" style="0" customWidth="1"/>
    <col min="4" max="4" width="26.09765625" style="0" customWidth="1"/>
    <col min="5" max="6" width="9" style="0" hidden="1" customWidth="1"/>
  </cols>
  <sheetData>
    <row r="1" spans="1:4" ht="14.25">
      <c r="A1" s="35"/>
      <c r="B1" s="35"/>
      <c r="C1" s="35"/>
      <c r="D1" s="35"/>
    </row>
    <row r="2" ht="14.25">
      <c r="D2" s="30" t="s">
        <v>66</v>
      </c>
    </row>
    <row r="3" spans="1:4" ht="18.75">
      <c r="A3" s="39" t="s">
        <v>116</v>
      </c>
      <c r="B3" s="39"/>
      <c r="C3" s="39"/>
      <c r="D3" s="39"/>
    </row>
    <row r="4" spans="1:4" ht="14.25">
      <c r="A4" s="40" t="s">
        <v>121</v>
      </c>
      <c r="B4" s="41"/>
      <c r="C4" s="41"/>
      <c r="D4" s="41"/>
    </row>
    <row r="5" spans="1:4" ht="18" customHeight="1">
      <c r="A5" s="41"/>
      <c r="B5" s="41"/>
      <c r="C5" s="41"/>
      <c r="D5" s="41"/>
    </row>
    <row r="7" spans="1:4" ht="15">
      <c r="A7" s="33" t="s">
        <v>67</v>
      </c>
      <c r="B7" s="33"/>
      <c r="C7" s="33"/>
      <c r="D7" s="33"/>
    </row>
    <row r="8" ht="14.25">
      <c r="C8" s="28"/>
    </row>
    <row r="9" spans="1:4" ht="51" customHeight="1">
      <c r="A9" s="1" t="s">
        <v>1</v>
      </c>
      <c r="B9" s="1" t="s">
        <v>112</v>
      </c>
      <c r="C9" s="31" t="s">
        <v>113</v>
      </c>
      <c r="D9" s="31" t="s">
        <v>114</v>
      </c>
    </row>
    <row r="10" spans="1:4" ht="14.25">
      <c r="A10" s="2"/>
      <c r="B10" s="2"/>
      <c r="C10" s="32">
        <f>SUM(C11:C16)</f>
        <v>40</v>
      </c>
      <c r="D10" s="32">
        <f>SUM(D11:D16)</f>
        <v>23</v>
      </c>
    </row>
    <row r="11" spans="1:4" ht="14.25">
      <c r="A11" s="3">
        <v>1</v>
      </c>
      <c r="B11" s="3" t="s">
        <v>117</v>
      </c>
      <c r="C11" s="27">
        <v>6</v>
      </c>
      <c r="D11" s="27">
        <v>4</v>
      </c>
    </row>
    <row r="12" spans="1:4" ht="14.25">
      <c r="A12" s="3">
        <v>2</v>
      </c>
      <c r="B12" s="3" t="s">
        <v>118</v>
      </c>
      <c r="C12" s="27">
        <v>6</v>
      </c>
      <c r="D12" s="27">
        <v>4</v>
      </c>
    </row>
    <row r="13" spans="1:4" ht="14.25">
      <c r="A13" s="3">
        <v>3</v>
      </c>
      <c r="B13" s="3" t="s">
        <v>73</v>
      </c>
      <c r="C13" s="27">
        <v>8</v>
      </c>
      <c r="D13" s="27">
        <v>4</v>
      </c>
    </row>
    <row r="14" spans="1:4" ht="14.25">
      <c r="A14" s="3">
        <v>4</v>
      </c>
      <c r="B14" s="3" t="s">
        <v>74</v>
      </c>
      <c r="C14" s="27">
        <v>6</v>
      </c>
      <c r="D14" s="27">
        <v>3</v>
      </c>
    </row>
    <row r="15" spans="1:4" ht="14.25">
      <c r="A15" s="3">
        <v>5</v>
      </c>
      <c r="B15" s="3" t="s">
        <v>75</v>
      </c>
      <c r="C15" s="27">
        <v>4</v>
      </c>
      <c r="D15" s="27">
        <v>2</v>
      </c>
    </row>
    <row r="16" spans="1:4" ht="14.25">
      <c r="A16" s="3">
        <v>6</v>
      </c>
      <c r="B16" s="3" t="s">
        <v>76</v>
      </c>
      <c r="C16" s="27">
        <v>10</v>
      </c>
      <c r="D16" s="27">
        <v>6</v>
      </c>
    </row>
    <row r="18" spans="1:4" ht="15">
      <c r="A18" s="33" t="s">
        <v>68</v>
      </c>
      <c r="B18" s="33"/>
      <c r="C18" s="33"/>
      <c r="D18" s="33"/>
    </row>
    <row r="19" spans="3:4" ht="14.25">
      <c r="C19" s="29">
        <f>SUM(C20:C26)</f>
        <v>40</v>
      </c>
      <c r="D19" s="28">
        <f>SUM(D20:D26)</f>
        <v>17</v>
      </c>
    </row>
    <row r="20" spans="1:4" ht="14.25">
      <c r="A20" s="3">
        <v>1</v>
      </c>
      <c r="B20" s="3" t="s">
        <v>77</v>
      </c>
      <c r="C20" s="27">
        <v>10</v>
      </c>
      <c r="D20" s="27">
        <v>4</v>
      </c>
    </row>
    <row r="21" spans="1:4" ht="14.25">
      <c r="A21" s="3">
        <v>2</v>
      </c>
      <c r="B21" s="3" t="s">
        <v>78</v>
      </c>
      <c r="C21" s="27">
        <v>2</v>
      </c>
      <c r="D21" s="27">
        <v>1</v>
      </c>
    </row>
    <row r="22" spans="1:4" ht="14.25">
      <c r="A22" s="3">
        <v>3</v>
      </c>
      <c r="B22" s="3" t="s">
        <v>119</v>
      </c>
      <c r="C22" s="27">
        <v>3</v>
      </c>
      <c r="D22" s="27">
        <v>1</v>
      </c>
    </row>
    <row r="23" spans="1:4" ht="14.25">
      <c r="A23" s="3">
        <v>4</v>
      </c>
      <c r="B23" s="3" t="s">
        <v>79</v>
      </c>
      <c r="C23" s="27">
        <v>6</v>
      </c>
      <c r="D23" s="27">
        <v>3</v>
      </c>
    </row>
    <row r="24" spans="1:4" ht="14.25">
      <c r="A24" s="3">
        <v>5</v>
      </c>
      <c r="B24" s="3" t="s">
        <v>80</v>
      </c>
      <c r="C24" s="27">
        <v>8</v>
      </c>
      <c r="D24" s="27">
        <v>3</v>
      </c>
    </row>
    <row r="25" spans="1:4" ht="14.25">
      <c r="A25" s="3">
        <v>6</v>
      </c>
      <c r="B25" s="3" t="s">
        <v>81</v>
      </c>
      <c r="C25" s="27">
        <v>10</v>
      </c>
      <c r="D25" s="27">
        <v>4</v>
      </c>
    </row>
    <row r="26" spans="1:4" ht="14.25">
      <c r="A26" s="3">
        <v>7</v>
      </c>
      <c r="B26" s="3" t="s">
        <v>82</v>
      </c>
      <c r="C26" s="27">
        <v>1</v>
      </c>
      <c r="D26" s="27">
        <v>1</v>
      </c>
    </row>
    <row r="28" spans="1:4" ht="15">
      <c r="A28" s="33" t="s">
        <v>69</v>
      </c>
      <c r="B28" s="33"/>
      <c r="C28" s="33"/>
      <c r="D28" s="33"/>
    </row>
    <row r="29" spans="3:4" ht="14.25">
      <c r="C29" s="29">
        <f>SUM(C30:C36)</f>
        <v>40</v>
      </c>
      <c r="D29" s="28">
        <f>SUM(D30:D36)</f>
        <v>12</v>
      </c>
    </row>
    <row r="30" spans="1:4" ht="14.25">
      <c r="A30" s="3">
        <v>1</v>
      </c>
      <c r="B30" s="3" t="s">
        <v>83</v>
      </c>
      <c r="C30" s="27">
        <v>3</v>
      </c>
      <c r="D30" s="27">
        <v>1</v>
      </c>
    </row>
    <row r="31" spans="1:4" ht="14.25">
      <c r="A31" s="3">
        <v>2</v>
      </c>
      <c r="B31" s="3" t="s">
        <v>84</v>
      </c>
      <c r="C31" s="27">
        <v>1</v>
      </c>
      <c r="D31" s="27">
        <v>1</v>
      </c>
    </row>
    <row r="32" spans="1:4" ht="14.25">
      <c r="A32" s="3">
        <v>3</v>
      </c>
      <c r="B32" s="3" t="s">
        <v>85</v>
      </c>
      <c r="C32" s="27">
        <v>3</v>
      </c>
      <c r="D32" s="27">
        <v>1</v>
      </c>
    </row>
    <row r="33" spans="1:4" ht="14.25">
      <c r="A33" s="3">
        <v>4</v>
      </c>
      <c r="B33" s="3" t="s">
        <v>86</v>
      </c>
      <c r="C33" s="27">
        <v>11</v>
      </c>
      <c r="D33" s="27">
        <v>3</v>
      </c>
    </row>
    <row r="34" spans="1:4" ht="14.25">
      <c r="A34" s="3">
        <v>5</v>
      </c>
      <c r="B34" s="3" t="s">
        <v>120</v>
      </c>
      <c r="C34" s="27">
        <v>5</v>
      </c>
      <c r="D34" s="27">
        <v>1</v>
      </c>
    </row>
    <row r="35" spans="1:4" ht="14.25">
      <c r="A35" s="3">
        <v>6</v>
      </c>
      <c r="B35" s="3" t="s">
        <v>87</v>
      </c>
      <c r="C35" s="27">
        <v>10</v>
      </c>
      <c r="D35" s="27">
        <v>3</v>
      </c>
    </row>
    <row r="36" spans="1:4" ht="14.25">
      <c r="A36" s="3">
        <v>7</v>
      </c>
      <c r="B36" s="3" t="s">
        <v>88</v>
      </c>
      <c r="C36" s="27">
        <v>7</v>
      </c>
      <c r="D36" s="27">
        <v>2</v>
      </c>
    </row>
    <row r="38" spans="1:4" ht="15">
      <c r="A38" s="34" t="s">
        <v>122</v>
      </c>
      <c r="B38" s="34"/>
      <c r="C38" s="34"/>
      <c r="D38" s="34"/>
    </row>
    <row r="39" spans="3:4" ht="14.25">
      <c r="C39" s="29">
        <f>SUM(C40:C44)</f>
        <v>40</v>
      </c>
      <c r="D39" s="28">
        <f>SUM(D40:D44)</f>
        <v>25</v>
      </c>
    </row>
    <row r="40" spans="1:4" ht="14.25">
      <c r="A40" s="3">
        <v>1</v>
      </c>
      <c r="B40" s="3" t="s">
        <v>17</v>
      </c>
      <c r="C40" s="27">
        <v>8</v>
      </c>
      <c r="D40" s="27">
        <v>5</v>
      </c>
    </row>
    <row r="41" spans="1:4" ht="14.25">
      <c r="A41" s="3">
        <v>2</v>
      </c>
      <c r="B41" s="3" t="s">
        <v>89</v>
      </c>
      <c r="C41" s="27">
        <v>8</v>
      </c>
      <c r="D41" s="27">
        <v>5</v>
      </c>
    </row>
    <row r="42" spans="1:4" ht="14.25">
      <c r="A42" s="3">
        <v>3</v>
      </c>
      <c r="B42" s="3" t="s">
        <v>90</v>
      </c>
      <c r="C42" s="27">
        <v>11</v>
      </c>
      <c r="D42" s="27">
        <v>7</v>
      </c>
    </row>
    <row r="43" spans="1:4" ht="14.25">
      <c r="A43" s="3">
        <v>4</v>
      </c>
      <c r="B43" s="3" t="s">
        <v>91</v>
      </c>
      <c r="C43" s="27">
        <v>6</v>
      </c>
      <c r="D43" s="27">
        <v>4</v>
      </c>
    </row>
    <row r="44" spans="1:4" ht="14.25">
      <c r="A44" s="3">
        <v>5</v>
      </c>
      <c r="B44" s="3" t="s">
        <v>92</v>
      </c>
      <c r="C44" s="27">
        <v>7</v>
      </c>
      <c r="D44" s="27">
        <v>4</v>
      </c>
    </row>
    <row r="53" spans="1:4" ht="15">
      <c r="A53" s="33" t="s">
        <v>70</v>
      </c>
      <c r="B53" s="33"/>
      <c r="C53" s="33"/>
      <c r="D53" s="33"/>
    </row>
    <row r="54" spans="3:4" ht="14.25">
      <c r="C54" s="28">
        <v>30</v>
      </c>
      <c r="D54" s="28">
        <f>SUM(D55:D60)</f>
        <v>19</v>
      </c>
    </row>
    <row r="55" spans="1:4" ht="14.25">
      <c r="A55" s="3">
        <v>1</v>
      </c>
      <c r="B55" s="3" t="s">
        <v>93</v>
      </c>
      <c r="C55" s="27">
        <v>13</v>
      </c>
      <c r="D55" s="27">
        <v>8</v>
      </c>
    </row>
    <row r="56" spans="1:4" ht="14.25">
      <c r="A56" s="3">
        <v>2</v>
      </c>
      <c r="B56" s="3" t="s">
        <v>94</v>
      </c>
      <c r="C56" s="27">
        <v>12</v>
      </c>
      <c r="D56" s="27">
        <v>7</v>
      </c>
    </row>
    <row r="57" spans="1:4" ht="14.25">
      <c r="A57" s="3">
        <v>3</v>
      </c>
      <c r="B57" s="3" t="s">
        <v>95</v>
      </c>
      <c r="C57" s="27">
        <v>1</v>
      </c>
      <c r="D57" s="27">
        <v>1</v>
      </c>
    </row>
    <row r="58" spans="1:4" ht="14.25">
      <c r="A58" s="3">
        <v>4</v>
      </c>
      <c r="B58" s="3" t="s">
        <v>115</v>
      </c>
      <c r="C58" s="27">
        <v>2</v>
      </c>
      <c r="D58" s="27">
        <v>1</v>
      </c>
    </row>
    <row r="59" spans="1:4" ht="14.25">
      <c r="A59" s="3">
        <v>5</v>
      </c>
      <c r="B59" s="3" t="s">
        <v>96</v>
      </c>
      <c r="C59" s="27">
        <v>1</v>
      </c>
      <c r="D59" s="27">
        <v>1</v>
      </c>
    </row>
    <row r="60" spans="1:4" ht="14.25">
      <c r="A60" s="3">
        <v>6</v>
      </c>
      <c r="B60" s="3" t="s">
        <v>97</v>
      </c>
      <c r="C60" s="27">
        <v>1</v>
      </c>
      <c r="D60" s="27">
        <v>1</v>
      </c>
    </row>
    <row r="62" spans="1:4" ht="15">
      <c r="A62" s="33" t="s">
        <v>71</v>
      </c>
      <c r="B62" s="33"/>
      <c r="C62" s="33"/>
      <c r="D62" s="33"/>
    </row>
    <row r="63" spans="3:4" ht="14.25">
      <c r="C63" s="29">
        <v>20</v>
      </c>
      <c r="D63" s="28">
        <f>SUM(D64:D65)</f>
        <v>7</v>
      </c>
    </row>
    <row r="64" spans="1:4" ht="14.25">
      <c r="A64" s="3">
        <v>1</v>
      </c>
      <c r="B64" s="3" t="s">
        <v>98</v>
      </c>
      <c r="C64" s="27">
        <v>11</v>
      </c>
      <c r="D64" s="27">
        <v>4</v>
      </c>
    </row>
    <row r="65" spans="1:4" ht="14.25">
      <c r="A65" s="3">
        <v>2</v>
      </c>
      <c r="B65" s="3" t="s">
        <v>99</v>
      </c>
      <c r="C65" s="27">
        <v>9</v>
      </c>
      <c r="D65" s="27">
        <v>3</v>
      </c>
    </row>
    <row r="67" spans="1:4" ht="15">
      <c r="A67" s="33" t="s">
        <v>72</v>
      </c>
      <c r="B67" s="33"/>
      <c r="C67" s="33"/>
      <c r="D67" s="33"/>
    </row>
    <row r="68" spans="3:4" ht="14.25">
      <c r="C68" s="28">
        <f>SUM(C69:C81)</f>
        <v>60</v>
      </c>
      <c r="D68" s="28">
        <f>SUM(D69:F81)</f>
        <v>47</v>
      </c>
    </row>
    <row r="69" spans="1:4" ht="14.25">
      <c r="A69" s="3">
        <v>1</v>
      </c>
      <c r="B69" s="3" t="s">
        <v>101</v>
      </c>
      <c r="C69" s="27">
        <v>4</v>
      </c>
      <c r="D69" s="27">
        <v>3</v>
      </c>
    </row>
    <row r="70" spans="1:4" ht="14.25">
      <c r="A70" s="3">
        <v>2</v>
      </c>
      <c r="B70" s="3" t="s">
        <v>102</v>
      </c>
      <c r="C70" s="27">
        <v>2</v>
      </c>
      <c r="D70" s="27">
        <v>1</v>
      </c>
    </row>
    <row r="71" spans="1:4" ht="14.25">
      <c r="A71" s="3">
        <v>3</v>
      </c>
      <c r="B71" s="3" t="s">
        <v>103</v>
      </c>
      <c r="C71" s="27">
        <v>3</v>
      </c>
      <c r="D71" s="27">
        <v>3</v>
      </c>
    </row>
    <row r="72" spans="1:4" ht="14.25">
      <c r="A72" s="3">
        <v>4</v>
      </c>
      <c r="B72" s="3" t="s">
        <v>104</v>
      </c>
      <c r="C72" s="27">
        <v>2</v>
      </c>
      <c r="D72" s="27">
        <v>2</v>
      </c>
    </row>
    <row r="73" spans="1:4" ht="14.25">
      <c r="A73" s="3">
        <v>5</v>
      </c>
      <c r="B73" s="3" t="s">
        <v>105</v>
      </c>
      <c r="C73" s="27">
        <v>3</v>
      </c>
      <c r="D73" s="27">
        <v>3</v>
      </c>
    </row>
    <row r="74" spans="1:4" ht="14.25">
      <c r="A74" s="3">
        <v>6</v>
      </c>
      <c r="B74" s="3" t="s">
        <v>106</v>
      </c>
      <c r="C74" s="27">
        <v>4</v>
      </c>
      <c r="D74" s="27">
        <v>3</v>
      </c>
    </row>
    <row r="75" spans="1:4" ht="14.25">
      <c r="A75" s="3">
        <v>7</v>
      </c>
      <c r="B75" s="3" t="s">
        <v>107</v>
      </c>
      <c r="C75" s="27">
        <v>4</v>
      </c>
      <c r="D75" s="27">
        <v>3</v>
      </c>
    </row>
    <row r="76" spans="1:4" ht="14.25">
      <c r="A76" s="3">
        <v>8</v>
      </c>
      <c r="B76" s="3" t="s">
        <v>108</v>
      </c>
      <c r="C76" s="27">
        <v>10</v>
      </c>
      <c r="D76" s="27">
        <v>8</v>
      </c>
    </row>
    <row r="77" spans="1:4" ht="14.25">
      <c r="A77" s="3">
        <v>9</v>
      </c>
      <c r="B77" s="3" t="s">
        <v>109</v>
      </c>
      <c r="C77" s="27">
        <v>2</v>
      </c>
      <c r="D77" s="27">
        <v>1</v>
      </c>
    </row>
    <row r="78" spans="1:4" ht="14.25">
      <c r="A78" s="3">
        <v>10</v>
      </c>
      <c r="B78" s="3" t="s">
        <v>110</v>
      </c>
      <c r="C78" s="27">
        <v>8</v>
      </c>
      <c r="D78" s="27">
        <v>6</v>
      </c>
    </row>
    <row r="79" spans="1:4" ht="14.25">
      <c r="A79" s="3">
        <v>11</v>
      </c>
      <c r="B79" s="3" t="s">
        <v>111</v>
      </c>
      <c r="C79" s="27">
        <v>5</v>
      </c>
      <c r="D79" s="27">
        <v>4</v>
      </c>
    </row>
    <row r="80" spans="1:4" ht="14.25">
      <c r="A80" s="3">
        <v>12</v>
      </c>
      <c r="B80" s="3" t="s">
        <v>34</v>
      </c>
      <c r="C80" s="27">
        <v>8</v>
      </c>
      <c r="D80" s="27">
        <v>6</v>
      </c>
    </row>
    <row r="81" spans="1:4" ht="14.25">
      <c r="A81" s="3">
        <v>13</v>
      </c>
      <c r="B81" s="3" t="s">
        <v>100</v>
      </c>
      <c r="C81" s="27">
        <v>5</v>
      </c>
      <c r="D81" s="27">
        <v>4</v>
      </c>
    </row>
    <row r="84" spans="1:2" ht="15">
      <c r="A84" s="38" t="s">
        <v>35</v>
      </c>
      <c r="B84" s="38"/>
    </row>
    <row r="85" spans="1:4" ht="15">
      <c r="A85" s="4" t="s">
        <v>36</v>
      </c>
      <c r="B85" s="37" t="s">
        <v>123</v>
      </c>
      <c r="C85" s="37"/>
      <c r="D85" s="37"/>
    </row>
    <row r="86" spans="2:4" ht="54.75" customHeight="1">
      <c r="B86" s="37"/>
      <c r="C86" s="37"/>
      <c r="D86" s="37"/>
    </row>
    <row r="87" spans="1:4" ht="15">
      <c r="A87" s="26" t="s">
        <v>38</v>
      </c>
      <c r="B87" s="36" t="s">
        <v>124</v>
      </c>
      <c r="C87" s="36"/>
      <c r="D87" s="36"/>
    </row>
    <row r="88" spans="1:4" ht="35.25" customHeight="1">
      <c r="A88" s="26"/>
      <c r="B88" s="36"/>
      <c r="C88" s="36"/>
      <c r="D88" s="36"/>
    </row>
    <row r="90" ht="14.25" customHeight="1"/>
  </sheetData>
  <sheetProtection/>
  <mergeCells count="13">
    <mergeCell ref="A1:D1"/>
    <mergeCell ref="B87:D88"/>
    <mergeCell ref="B85:D86"/>
    <mergeCell ref="A84:B84"/>
    <mergeCell ref="A3:D3"/>
    <mergeCell ref="A4:D5"/>
    <mergeCell ref="A7:D7"/>
    <mergeCell ref="A18:D18"/>
    <mergeCell ref="A53:D53"/>
    <mergeCell ref="A62:D62"/>
    <mergeCell ref="A67:D67"/>
    <mergeCell ref="A28:D28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40">
      <selection activeCell="E62" sqref="E62:E74"/>
    </sheetView>
  </sheetViews>
  <sheetFormatPr defaultColWidth="8.796875" defaultRowHeight="14.25"/>
  <cols>
    <col min="1" max="1" width="3.3984375" style="0" customWidth="1"/>
    <col min="2" max="2" width="22.69921875" style="0" customWidth="1"/>
    <col min="6" max="6" width="8.3984375" style="6" customWidth="1"/>
    <col min="7" max="8" width="7.3984375" style="18" bestFit="1" customWidth="1"/>
    <col min="9" max="21" width="6.3984375" style="18" bestFit="1" customWidth="1"/>
    <col min="22" max="30" width="8.69921875" style="18" customWidth="1"/>
  </cols>
  <sheetData>
    <row r="1" spans="1:5" ht="15">
      <c r="A1" s="33" t="s">
        <v>0</v>
      </c>
      <c r="B1" s="33"/>
      <c r="C1" s="33"/>
      <c r="D1" s="33"/>
      <c r="E1" s="33"/>
    </row>
    <row r="2" spans="3:21" ht="15">
      <c r="C2">
        <v>40</v>
      </c>
      <c r="E2" s="4">
        <f>SUM(E5:E11)</f>
        <v>40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18">
        <v>7</v>
      </c>
      <c r="N2" s="18">
        <v>8</v>
      </c>
      <c r="O2" s="18">
        <v>9</v>
      </c>
      <c r="P2" s="18">
        <v>10</v>
      </c>
      <c r="Q2" s="18">
        <v>11</v>
      </c>
      <c r="R2" s="18">
        <v>12</v>
      </c>
      <c r="S2" s="18">
        <v>13</v>
      </c>
      <c r="T2" s="18">
        <v>14</v>
      </c>
      <c r="U2" s="18">
        <v>15</v>
      </c>
    </row>
    <row r="3" spans="1:6" ht="85.5">
      <c r="A3" s="1" t="s">
        <v>1</v>
      </c>
      <c r="B3" s="1" t="s">
        <v>2</v>
      </c>
      <c r="C3" s="1" t="s">
        <v>3</v>
      </c>
      <c r="D3" s="1" t="s">
        <v>4</v>
      </c>
      <c r="E3" s="1" t="s">
        <v>40</v>
      </c>
      <c r="F3" s="25" t="s">
        <v>41</v>
      </c>
    </row>
    <row r="4" spans="1:6" ht="14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15">
        <f>SUM(F5:F11)</f>
        <v>6812</v>
      </c>
    </row>
    <row r="5" spans="1:21" ht="14.25">
      <c r="A5" s="3">
        <v>1</v>
      </c>
      <c r="B5" s="3" t="s">
        <v>7</v>
      </c>
      <c r="C5" s="3">
        <v>3</v>
      </c>
      <c r="D5" s="3">
        <v>1</v>
      </c>
      <c r="E5" s="17">
        <v>2</v>
      </c>
      <c r="F5" s="7">
        <v>324</v>
      </c>
      <c r="G5" s="19">
        <f>F5/1</f>
        <v>324</v>
      </c>
      <c r="H5" s="19">
        <f>F5/2</f>
        <v>162</v>
      </c>
      <c r="I5" s="18">
        <f>F5/3</f>
        <v>108</v>
      </c>
      <c r="J5" s="18">
        <f>F5/4</f>
        <v>81</v>
      </c>
      <c r="K5" s="18">
        <f>F5/5</f>
        <v>64.8</v>
      </c>
      <c r="L5" s="18">
        <f>F5/6</f>
        <v>54</v>
      </c>
      <c r="M5" s="18">
        <f>F5/7</f>
        <v>46.285714285714285</v>
      </c>
      <c r="N5" s="18">
        <f>F5/8</f>
        <v>40.5</v>
      </c>
      <c r="O5" s="18">
        <f>F5/9</f>
        <v>36</v>
      </c>
      <c r="P5" s="18">
        <f>F5/10</f>
        <v>32.4</v>
      </c>
      <c r="Q5" s="18">
        <f>F5/11</f>
        <v>29.454545454545453</v>
      </c>
      <c r="R5" s="18">
        <f>F5/12</f>
        <v>27</v>
      </c>
      <c r="S5" s="18">
        <f>F5/13</f>
        <v>24.923076923076923</v>
      </c>
      <c r="T5" s="18">
        <f>F5/14</f>
        <v>23.142857142857142</v>
      </c>
      <c r="U5" s="18">
        <f>F5/15</f>
        <v>21.6</v>
      </c>
    </row>
    <row r="6" spans="1:21" ht="14.25">
      <c r="A6" s="3">
        <v>2</v>
      </c>
      <c r="B6" s="3" t="s">
        <v>44</v>
      </c>
      <c r="C6" s="3">
        <v>6</v>
      </c>
      <c r="D6" s="3">
        <v>4</v>
      </c>
      <c r="E6" s="17">
        <v>6</v>
      </c>
      <c r="F6" s="7">
        <v>1021</v>
      </c>
      <c r="G6" s="19">
        <f aca="true" t="shared" si="0" ref="G6:G69">F6/1</f>
        <v>1021</v>
      </c>
      <c r="H6" s="19">
        <f aca="true" t="shared" si="1" ref="H6:H69">F6/2</f>
        <v>510.5</v>
      </c>
      <c r="I6" s="19">
        <f aca="true" t="shared" si="2" ref="I6:I69">F6/3</f>
        <v>340.3333333333333</v>
      </c>
      <c r="J6" s="19">
        <f aca="true" t="shared" si="3" ref="J6:J69">F6/4</f>
        <v>255.25</v>
      </c>
      <c r="K6" s="19">
        <f aca="true" t="shared" si="4" ref="K6:K69">F6/5</f>
        <v>204.2</v>
      </c>
      <c r="L6" s="19">
        <f aca="true" t="shared" si="5" ref="L6:L69">F6/6</f>
        <v>170.16666666666666</v>
      </c>
      <c r="M6" s="18">
        <f aca="true" t="shared" si="6" ref="M6:M69">F6/7</f>
        <v>145.85714285714286</v>
      </c>
      <c r="N6" s="18">
        <f aca="true" t="shared" si="7" ref="N6:N69">F6/8</f>
        <v>127.625</v>
      </c>
      <c r="O6" s="18">
        <f aca="true" t="shared" si="8" ref="O6:O69">F6/9</f>
        <v>113.44444444444444</v>
      </c>
      <c r="P6" s="18">
        <f aca="true" t="shared" si="9" ref="P6:P69">F6/10</f>
        <v>102.1</v>
      </c>
      <c r="Q6" s="18">
        <f aca="true" t="shared" si="10" ref="Q6:Q69">F6/11</f>
        <v>92.81818181818181</v>
      </c>
      <c r="R6" s="18">
        <f aca="true" t="shared" si="11" ref="R6:R69">F6/12</f>
        <v>85.08333333333333</v>
      </c>
      <c r="S6" s="18">
        <f aca="true" t="shared" si="12" ref="S6:S69">F6/13</f>
        <v>78.53846153846153</v>
      </c>
      <c r="T6" s="18">
        <f aca="true" t="shared" si="13" ref="T6:T69">F6/14</f>
        <v>72.92857142857143</v>
      </c>
      <c r="U6" s="18">
        <f aca="true" t="shared" si="14" ref="U6:U69">F6/15</f>
        <v>68.06666666666666</v>
      </c>
    </row>
    <row r="7" spans="1:21" ht="15" thickBot="1">
      <c r="A7" s="3">
        <v>3</v>
      </c>
      <c r="B7" s="3" t="s">
        <v>43</v>
      </c>
      <c r="C7" s="3">
        <v>6</v>
      </c>
      <c r="D7" s="3">
        <v>4</v>
      </c>
      <c r="E7" s="17">
        <v>6</v>
      </c>
      <c r="F7" s="7">
        <v>1039</v>
      </c>
      <c r="G7" s="19">
        <f t="shared" si="0"/>
        <v>1039</v>
      </c>
      <c r="H7" s="19">
        <f t="shared" si="1"/>
        <v>519.5</v>
      </c>
      <c r="I7" s="19">
        <f t="shared" si="2"/>
        <v>346.3333333333333</v>
      </c>
      <c r="J7" s="19">
        <f t="shared" si="3"/>
        <v>259.75</v>
      </c>
      <c r="K7" s="19">
        <f t="shared" si="4"/>
        <v>207.8</v>
      </c>
      <c r="L7" s="19">
        <f t="shared" si="5"/>
        <v>173.16666666666666</v>
      </c>
      <c r="M7" s="18">
        <f t="shared" si="6"/>
        <v>148.42857142857142</v>
      </c>
      <c r="N7" s="18">
        <f t="shared" si="7"/>
        <v>129.875</v>
      </c>
      <c r="O7" s="18">
        <f t="shared" si="8"/>
        <v>115.44444444444444</v>
      </c>
      <c r="P7" s="18">
        <f t="shared" si="9"/>
        <v>103.9</v>
      </c>
      <c r="Q7" s="18">
        <f t="shared" si="10"/>
        <v>94.45454545454545</v>
      </c>
      <c r="R7" s="18">
        <f t="shared" si="11"/>
        <v>86.58333333333333</v>
      </c>
      <c r="S7" s="18">
        <f t="shared" si="12"/>
        <v>79.92307692307692</v>
      </c>
      <c r="T7" s="18">
        <f t="shared" si="13"/>
        <v>74.21428571428571</v>
      </c>
      <c r="U7" s="18">
        <f t="shared" si="14"/>
        <v>69.26666666666667</v>
      </c>
    </row>
    <row r="8" spans="1:21" ht="15" thickBot="1">
      <c r="A8" s="3">
        <v>4</v>
      </c>
      <c r="B8" s="3" t="s">
        <v>42</v>
      </c>
      <c r="C8" s="3">
        <v>6</v>
      </c>
      <c r="D8" s="3">
        <v>5</v>
      </c>
      <c r="E8" s="17">
        <v>9</v>
      </c>
      <c r="F8" s="7">
        <v>1435</v>
      </c>
      <c r="G8" s="19">
        <f t="shared" si="0"/>
        <v>1435</v>
      </c>
      <c r="H8" s="19">
        <f t="shared" si="1"/>
        <v>717.5</v>
      </c>
      <c r="I8" s="19">
        <f t="shared" si="2"/>
        <v>478.3333333333333</v>
      </c>
      <c r="J8" s="19">
        <f t="shared" si="3"/>
        <v>358.75</v>
      </c>
      <c r="K8" s="19">
        <f t="shared" si="4"/>
        <v>287</v>
      </c>
      <c r="L8" s="19">
        <f t="shared" si="5"/>
        <v>239.16666666666666</v>
      </c>
      <c r="M8" s="19">
        <f t="shared" si="6"/>
        <v>205</v>
      </c>
      <c r="N8" s="19">
        <f t="shared" si="7"/>
        <v>179.375</v>
      </c>
      <c r="O8" s="20">
        <f t="shared" si="8"/>
        <v>159.44444444444446</v>
      </c>
      <c r="P8" s="18">
        <f t="shared" si="9"/>
        <v>143.5</v>
      </c>
      <c r="Q8" s="18">
        <f t="shared" si="10"/>
        <v>130.45454545454547</v>
      </c>
      <c r="R8" s="18">
        <f t="shared" si="11"/>
        <v>119.58333333333333</v>
      </c>
      <c r="S8" s="18">
        <f t="shared" si="12"/>
        <v>110.38461538461539</v>
      </c>
      <c r="T8" s="18">
        <f t="shared" si="13"/>
        <v>102.5</v>
      </c>
      <c r="U8" s="18">
        <f t="shared" si="14"/>
        <v>95.66666666666667</v>
      </c>
    </row>
    <row r="9" spans="1:21" ht="14.25">
      <c r="A9" s="3">
        <v>5</v>
      </c>
      <c r="B9" s="3" t="s">
        <v>45</v>
      </c>
      <c r="C9" s="3">
        <v>5</v>
      </c>
      <c r="D9" s="3">
        <v>3</v>
      </c>
      <c r="E9" s="17">
        <v>5</v>
      </c>
      <c r="F9" s="7">
        <v>866</v>
      </c>
      <c r="G9" s="19">
        <f t="shared" si="0"/>
        <v>866</v>
      </c>
      <c r="H9" s="19">
        <f t="shared" si="1"/>
        <v>433</v>
      </c>
      <c r="I9" s="19">
        <f t="shared" si="2"/>
        <v>288.6666666666667</v>
      </c>
      <c r="J9" s="19">
        <f t="shared" si="3"/>
        <v>216.5</v>
      </c>
      <c r="K9" s="19">
        <f t="shared" si="4"/>
        <v>173.2</v>
      </c>
      <c r="L9" s="18">
        <f t="shared" si="5"/>
        <v>144.33333333333334</v>
      </c>
      <c r="M9" s="18">
        <f t="shared" si="6"/>
        <v>123.71428571428571</v>
      </c>
      <c r="N9" s="18">
        <f t="shared" si="7"/>
        <v>108.25</v>
      </c>
      <c r="O9" s="18">
        <f t="shared" si="8"/>
        <v>96.22222222222223</v>
      </c>
      <c r="P9" s="18">
        <f t="shared" si="9"/>
        <v>86.6</v>
      </c>
      <c r="Q9" s="18">
        <f t="shared" si="10"/>
        <v>78.72727272727273</v>
      </c>
      <c r="R9" s="18">
        <f t="shared" si="11"/>
        <v>72.16666666666667</v>
      </c>
      <c r="S9" s="18">
        <f t="shared" si="12"/>
        <v>66.61538461538461</v>
      </c>
      <c r="T9" s="18">
        <f t="shared" si="13"/>
        <v>61.857142857142854</v>
      </c>
      <c r="U9" s="18">
        <f t="shared" si="14"/>
        <v>57.733333333333334</v>
      </c>
    </row>
    <row r="10" spans="1:21" ht="14.25">
      <c r="A10" s="3">
        <v>6</v>
      </c>
      <c r="B10" s="3" t="s">
        <v>5</v>
      </c>
      <c r="C10" s="3">
        <v>6</v>
      </c>
      <c r="D10" s="3">
        <v>3</v>
      </c>
      <c r="E10" s="17">
        <v>5</v>
      </c>
      <c r="F10" s="8">
        <v>888</v>
      </c>
      <c r="G10" s="19">
        <f t="shared" si="0"/>
        <v>888</v>
      </c>
      <c r="H10" s="19">
        <f t="shared" si="1"/>
        <v>444</v>
      </c>
      <c r="I10" s="19">
        <f t="shared" si="2"/>
        <v>296</v>
      </c>
      <c r="J10" s="19">
        <f t="shared" si="3"/>
        <v>222</v>
      </c>
      <c r="K10" s="19">
        <f t="shared" si="4"/>
        <v>177.6</v>
      </c>
      <c r="L10" s="18">
        <f t="shared" si="5"/>
        <v>148</v>
      </c>
      <c r="M10" s="18">
        <f t="shared" si="6"/>
        <v>126.85714285714286</v>
      </c>
      <c r="N10" s="18">
        <f t="shared" si="7"/>
        <v>111</v>
      </c>
      <c r="O10" s="18">
        <f t="shared" si="8"/>
        <v>98.66666666666667</v>
      </c>
      <c r="P10" s="18">
        <f t="shared" si="9"/>
        <v>88.8</v>
      </c>
      <c r="Q10" s="18">
        <f t="shared" si="10"/>
        <v>80.72727272727273</v>
      </c>
      <c r="R10" s="18">
        <f t="shared" si="11"/>
        <v>74</v>
      </c>
      <c r="S10" s="18">
        <f t="shared" si="12"/>
        <v>68.3076923076923</v>
      </c>
      <c r="T10" s="18">
        <f t="shared" si="13"/>
        <v>63.42857142857143</v>
      </c>
      <c r="U10" s="18">
        <f t="shared" si="14"/>
        <v>59.2</v>
      </c>
    </row>
    <row r="11" spans="1:21" ht="14.25">
      <c r="A11" s="3">
        <v>7</v>
      </c>
      <c r="B11" s="3" t="s">
        <v>6</v>
      </c>
      <c r="C11" s="3">
        <v>6</v>
      </c>
      <c r="D11" s="3">
        <v>4</v>
      </c>
      <c r="E11" s="17">
        <v>7</v>
      </c>
      <c r="F11" s="9">
        <v>1239</v>
      </c>
      <c r="G11" s="19">
        <f t="shared" si="0"/>
        <v>1239</v>
      </c>
      <c r="H11" s="19">
        <f t="shared" si="1"/>
        <v>619.5</v>
      </c>
      <c r="I11" s="19">
        <f t="shared" si="2"/>
        <v>413</v>
      </c>
      <c r="J11" s="19">
        <f t="shared" si="3"/>
        <v>309.75</v>
      </c>
      <c r="K11" s="19">
        <f t="shared" si="4"/>
        <v>247.8</v>
      </c>
      <c r="L11" s="19">
        <f t="shared" si="5"/>
        <v>206.5</v>
      </c>
      <c r="M11" s="19">
        <f t="shared" si="6"/>
        <v>177</v>
      </c>
      <c r="N11" s="21">
        <f t="shared" si="7"/>
        <v>154.875</v>
      </c>
      <c r="O11" s="18">
        <f t="shared" si="8"/>
        <v>137.66666666666666</v>
      </c>
      <c r="P11" s="18">
        <f t="shared" si="9"/>
        <v>123.9</v>
      </c>
      <c r="Q11" s="18">
        <f t="shared" si="10"/>
        <v>112.63636363636364</v>
      </c>
      <c r="R11" s="18">
        <f t="shared" si="11"/>
        <v>103.25</v>
      </c>
      <c r="S11" s="18">
        <f t="shared" si="12"/>
        <v>95.3076923076923</v>
      </c>
      <c r="T11" s="18">
        <f t="shared" si="13"/>
        <v>88.5</v>
      </c>
      <c r="U11" s="18">
        <f t="shared" si="14"/>
        <v>82.6</v>
      </c>
    </row>
    <row r="13" spans="1:5" ht="15">
      <c r="A13" s="33" t="s">
        <v>8</v>
      </c>
      <c r="B13" s="33"/>
      <c r="C13" s="33"/>
      <c r="D13" s="33"/>
      <c r="E13" s="33"/>
    </row>
    <row r="14" spans="3:6" ht="15">
      <c r="C14" s="5">
        <v>40</v>
      </c>
      <c r="E14" s="4">
        <f>SUM(E15:E21)</f>
        <v>40</v>
      </c>
      <c r="F14" s="15">
        <f>SUM(F15:F21)</f>
        <v>5259</v>
      </c>
    </row>
    <row r="15" spans="1:21" ht="14.25">
      <c r="A15" s="3">
        <v>1</v>
      </c>
      <c r="B15" s="3" t="s">
        <v>52</v>
      </c>
      <c r="C15" s="3">
        <v>5</v>
      </c>
      <c r="D15" s="3">
        <v>4</v>
      </c>
      <c r="E15" s="17">
        <v>8</v>
      </c>
      <c r="F15" s="7">
        <v>987</v>
      </c>
      <c r="G15" s="19">
        <f t="shared" si="0"/>
        <v>987</v>
      </c>
      <c r="H15" s="19">
        <f t="shared" si="1"/>
        <v>493.5</v>
      </c>
      <c r="I15" s="19">
        <f t="shared" si="2"/>
        <v>329</v>
      </c>
      <c r="J15" s="19">
        <f t="shared" si="3"/>
        <v>246.75</v>
      </c>
      <c r="K15" s="19">
        <f t="shared" si="4"/>
        <v>197.4</v>
      </c>
      <c r="L15" s="19">
        <f t="shared" si="5"/>
        <v>164.5</v>
      </c>
      <c r="M15" s="19">
        <f t="shared" si="6"/>
        <v>141</v>
      </c>
      <c r="N15" s="19">
        <f t="shared" si="7"/>
        <v>123.375</v>
      </c>
      <c r="O15" s="18">
        <f t="shared" si="8"/>
        <v>109.66666666666667</v>
      </c>
      <c r="P15" s="18">
        <f t="shared" si="9"/>
        <v>98.7</v>
      </c>
      <c r="Q15" s="18">
        <f t="shared" si="10"/>
        <v>89.72727272727273</v>
      </c>
      <c r="R15" s="18">
        <f t="shared" si="11"/>
        <v>82.25</v>
      </c>
      <c r="S15" s="18">
        <f t="shared" si="12"/>
        <v>75.92307692307692</v>
      </c>
      <c r="T15" s="18">
        <f t="shared" si="13"/>
        <v>70.5</v>
      </c>
      <c r="U15" s="18">
        <f t="shared" si="14"/>
        <v>65.8</v>
      </c>
    </row>
    <row r="16" spans="1:21" ht="14.25">
      <c r="A16" s="3">
        <v>2</v>
      </c>
      <c r="B16" s="3" t="s">
        <v>51</v>
      </c>
      <c r="C16" s="3">
        <v>5</v>
      </c>
      <c r="D16" s="3">
        <v>2</v>
      </c>
      <c r="E16" s="17">
        <v>3</v>
      </c>
      <c r="F16" s="7">
        <v>441</v>
      </c>
      <c r="G16" s="19">
        <f t="shared" si="0"/>
        <v>441</v>
      </c>
      <c r="H16" s="19">
        <f t="shared" si="1"/>
        <v>220.5</v>
      </c>
      <c r="I16" s="19">
        <f t="shared" si="2"/>
        <v>147</v>
      </c>
      <c r="J16" s="21">
        <f t="shared" si="3"/>
        <v>110.25</v>
      </c>
      <c r="K16" s="21">
        <f t="shared" si="4"/>
        <v>88.2</v>
      </c>
      <c r="L16" s="21">
        <f t="shared" si="5"/>
        <v>73.5</v>
      </c>
      <c r="M16" s="21">
        <f t="shared" si="6"/>
        <v>63</v>
      </c>
      <c r="N16" s="18">
        <f t="shared" si="7"/>
        <v>55.125</v>
      </c>
      <c r="O16" s="18">
        <f t="shared" si="8"/>
        <v>49</v>
      </c>
      <c r="P16" s="18">
        <f t="shared" si="9"/>
        <v>44.1</v>
      </c>
      <c r="Q16" s="18">
        <f t="shared" si="10"/>
        <v>40.09090909090909</v>
      </c>
      <c r="R16" s="18">
        <f t="shared" si="11"/>
        <v>36.75</v>
      </c>
      <c r="S16" s="18">
        <f t="shared" si="12"/>
        <v>33.92307692307692</v>
      </c>
      <c r="T16" s="18">
        <f t="shared" si="13"/>
        <v>31.5</v>
      </c>
      <c r="U16" s="18">
        <f t="shared" si="14"/>
        <v>29.4</v>
      </c>
    </row>
    <row r="17" spans="1:21" ht="14.25">
      <c r="A17" s="3">
        <v>3</v>
      </c>
      <c r="B17" s="3" t="s">
        <v>50</v>
      </c>
      <c r="C17" s="3">
        <v>5</v>
      </c>
      <c r="D17" s="3">
        <v>2</v>
      </c>
      <c r="E17" s="17">
        <v>3</v>
      </c>
      <c r="F17" s="7">
        <v>453</v>
      </c>
      <c r="G17" s="19">
        <f t="shared" si="0"/>
        <v>453</v>
      </c>
      <c r="H17" s="19">
        <f t="shared" si="1"/>
        <v>226.5</v>
      </c>
      <c r="I17" s="19">
        <f t="shared" si="2"/>
        <v>151</v>
      </c>
      <c r="J17" s="21">
        <f t="shared" si="3"/>
        <v>113.25</v>
      </c>
      <c r="K17" s="21">
        <f t="shared" si="4"/>
        <v>90.6</v>
      </c>
      <c r="L17" s="21">
        <f t="shared" si="5"/>
        <v>75.5</v>
      </c>
      <c r="M17" s="21">
        <f t="shared" si="6"/>
        <v>64.71428571428571</v>
      </c>
      <c r="N17" s="18">
        <f t="shared" si="7"/>
        <v>56.625</v>
      </c>
      <c r="O17" s="18">
        <f t="shared" si="8"/>
        <v>50.333333333333336</v>
      </c>
      <c r="P17" s="18">
        <f t="shared" si="9"/>
        <v>45.3</v>
      </c>
      <c r="Q17" s="18">
        <f t="shared" si="10"/>
        <v>41.18181818181818</v>
      </c>
      <c r="R17" s="18">
        <f t="shared" si="11"/>
        <v>37.75</v>
      </c>
      <c r="S17" s="18">
        <f t="shared" si="12"/>
        <v>34.84615384615385</v>
      </c>
      <c r="T17" s="18">
        <f t="shared" si="13"/>
        <v>32.357142857142854</v>
      </c>
      <c r="U17" s="18">
        <f t="shared" si="14"/>
        <v>30.2</v>
      </c>
    </row>
    <row r="18" spans="1:21" ht="14.25">
      <c r="A18" s="3">
        <v>4</v>
      </c>
      <c r="B18" s="3" t="s">
        <v>49</v>
      </c>
      <c r="C18" s="3">
        <v>6</v>
      </c>
      <c r="D18" s="3">
        <v>3</v>
      </c>
      <c r="E18" s="17">
        <v>6</v>
      </c>
      <c r="F18" s="7">
        <v>761</v>
      </c>
      <c r="G18" s="19">
        <f t="shared" si="0"/>
        <v>761</v>
      </c>
      <c r="H18" s="19">
        <f t="shared" si="1"/>
        <v>380.5</v>
      </c>
      <c r="I18" s="19">
        <f t="shared" si="2"/>
        <v>253.66666666666666</v>
      </c>
      <c r="J18" s="19">
        <f t="shared" si="3"/>
        <v>190.25</v>
      </c>
      <c r="K18" s="19">
        <f t="shared" si="4"/>
        <v>152.2</v>
      </c>
      <c r="L18" s="19">
        <f t="shared" si="5"/>
        <v>126.83333333333333</v>
      </c>
      <c r="M18" s="21">
        <f t="shared" si="6"/>
        <v>108.71428571428571</v>
      </c>
      <c r="N18" s="18">
        <f t="shared" si="7"/>
        <v>95.125</v>
      </c>
      <c r="O18" s="18">
        <f t="shared" si="8"/>
        <v>84.55555555555556</v>
      </c>
      <c r="P18" s="18">
        <f t="shared" si="9"/>
        <v>76.1</v>
      </c>
      <c r="Q18" s="18">
        <f t="shared" si="10"/>
        <v>69.18181818181819</v>
      </c>
      <c r="R18" s="18">
        <f t="shared" si="11"/>
        <v>63.416666666666664</v>
      </c>
      <c r="S18" s="18">
        <f t="shared" si="12"/>
        <v>58.53846153846154</v>
      </c>
      <c r="T18" s="18">
        <f t="shared" si="13"/>
        <v>54.357142857142854</v>
      </c>
      <c r="U18" s="18">
        <f t="shared" si="14"/>
        <v>50.733333333333334</v>
      </c>
    </row>
    <row r="19" spans="1:21" ht="14.25">
      <c r="A19" s="3">
        <v>5</v>
      </c>
      <c r="B19" s="3" t="s">
        <v>48</v>
      </c>
      <c r="C19" s="3">
        <v>8</v>
      </c>
      <c r="D19" s="3">
        <v>4</v>
      </c>
      <c r="E19" s="17">
        <v>10</v>
      </c>
      <c r="F19" s="7">
        <v>1257</v>
      </c>
      <c r="G19" s="19">
        <f t="shared" si="0"/>
        <v>1257</v>
      </c>
      <c r="H19" s="19">
        <f t="shared" si="1"/>
        <v>628.5</v>
      </c>
      <c r="I19" s="19">
        <f t="shared" si="2"/>
        <v>419</v>
      </c>
      <c r="J19" s="19">
        <f t="shared" si="3"/>
        <v>314.25</v>
      </c>
      <c r="K19" s="19">
        <f t="shared" si="4"/>
        <v>251.4</v>
      </c>
      <c r="L19" s="19">
        <f t="shared" si="5"/>
        <v>209.5</v>
      </c>
      <c r="M19" s="19">
        <f t="shared" si="6"/>
        <v>179.57142857142858</v>
      </c>
      <c r="N19" s="19">
        <f t="shared" si="7"/>
        <v>157.125</v>
      </c>
      <c r="O19" s="19">
        <f t="shared" si="8"/>
        <v>139.66666666666666</v>
      </c>
      <c r="P19" s="19">
        <f t="shared" si="9"/>
        <v>125.7</v>
      </c>
      <c r="Q19" s="18">
        <f t="shared" si="10"/>
        <v>114.27272727272727</v>
      </c>
      <c r="R19" s="18">
        <f t="shared" si="11"/>
        <v>104.75</v>
      </c>
      <c r="S19" s="18">
        <f t="shared" si="12"/>
        <v>96.6923076923077</v>
      </c>
      <c r="T19" s="18">
        <f t="shared" si="13"/>
        <v>89.78571428571429</v>
      </c>
      <c r="U19" s="18">
        <f t="shared" si="14"/>
        <v>83.8</v>
      </c>
    </row>
    <row r="20" spans="1:21" ht="14.25">
      <c r="A20" s="3">
        <v>6</v>
      </c>
      <c r="B20" s="3" t="s">
        <v>47</v>
      </c>
      <c r="C20" s="3">
        <v>5</v>
      </c>
      <c r="D20" s="3">
        <v>4</v>
      </c>
      <c r="E20" s="17">
        <v>8</v>
      </c>
      <c r="F20" s="7">
        <v>1073</v>
      </c>
      <c r="G20" s="19">
        <f t="shared" si="0"/>
        <v>1073</v>
      </c>
      <c r="H20" s="19">
        <f t="shared" si="1"/>
        <v>536.5</v>
      </c>
      <c r="I20" s="19">
        <f t="shared" si="2"/>
        <v>357.6666666666667</v>
      </c>
      <c r="J20" s="19">
        <f t="shared" si="3"/>
        <v>268.25</v>
      </c>
      <c r="K20" s="19">
        <f t="shared" si="4"/>
        <v>214.6</v>
      </c>
      <c r="L20" s="19">
        <f t="shared" si="5"/>
        <v>178.83333333333334</v>
      </c>
      <c r="M20" s="19">
        <f t="shared" si="6"/>
        <v>153.28571428571428</v>
      </c>
      <c r="N20" s="19">
        <f t="shared" si="7"/>
        <v>134.125</v>
      </c>
      <c r="O20" s="22">
        <f t="shared" si="8"/>
        <v>119.22222222222223</v>
      </c>
      <c r="P20" s="18">
        <f t="shared" si="9"/>
        <v>107.3</v>
      </c>
      <c r="Q20" s="18">
        <f t="shared" si="10"/>
        <v>97.54545454545455</v>
      </c>
      <c r="R20" s="18">
        <f t="shared" si="11"/>
        <v>89.41666666666667</v>
      </c>
      <c r="S20" s="18">
        <f t="shared" si="12"/>
        <v>82.53846153846153</v>
      </c>
      <c r="T20" s="18">
        <f t="shared" si="13"/>
        <v>76.64285714285714</v>
      </c>
      <c r="U20" s="18">
        <f t="shared" si="14"/>
        <v>71.53333333333333</v>
      </c>
    </row>
    <row r="21" spans="1:21" ht="15" thickBot="1">
      <c r="A21" s="3">
        <v>7</v>
      </c>
      <c r="B21" s="3" t="s">
        <v>46</v>
      </c>
      <c r="C21" s="3">
        <v>4</v>
      </c>
      <c r="D21" s="3">
        <v>1</v>
      </c>
      <c r="E21" s="17">
        <v>2</v>
      </c>
      <c r="F21" s="10">
        <v>287</v>
      </c>
      <c r="G21" s="19">
        <f t="shared" si="0"/>
        <v>287</v>
      </c>
      <c r="H21" s="19">
        <f t="shared" si="1"/>
        <v>143.5</v>
      </c>
      <c r="I21" s="21">
        <f t="shared" si="2"/>
        <v>95.66666666666667</v>
      </c>
      <c r="J21" s="21">
        <f t="shared" si="3"/>
        <v>71.75</v>
      </c>
      <c r="K21" s="21">
        <f t="shared" si="4"/>
        <v>57.4</v>
      </c>
      <c r="L21" s="21">
        <f t="shared" si="5"/>
        <v>47.833333333333336</v>
      </c>
      <c r="M21" s="21">
        <f t="shared" si="6"/>
        <v>41</v>
      </c>
      <c r="N21" s="18">
        <f t="shared" si="7"/>
        <v>35.875</v>
      </c>
      <c r="O21" s="18">
        <f t="shared" si="8"/>
        <v>31.88888888888889</v>
      </c>
      <c r="P21" s="18">
        <f t="shared" si="9"/>
        <v>28.7</v>
      </c>
      <c r="Q21" s="18">
        <f t="shared" si="10"/>
        <v>26.09090909090909</v>
      </c>
      <c r="R21" s="18">
        <f t="shared" si="11"/>
        <v>23.916666666666668</v>
      </c>
      <c r="S21" s="18">
        <f t="shared" si="12"/>
        <v>22.076923076923077</v>
      </c>
      <c r="T21" s="18">
        <f t="shared" si="13"/>
        <v>20.5</v>
      </c>
      <c r="U21" s="18">
        <f t="shared" si="14"/>
        <v>19.133333333333333</v>
      </c>
    </row>
    <row r="23" spans="1:5" ht="15">
      <c r="A23" s="33" t="s">
        <v>9</v>
      </c>
      <c r="B23" s="33"/>
      <c r="C23" s="33"/>
      <c r="D23" s="33"/>
      <c r="E23" s="33"/>
    </row>
    <row r="24" spans="3:6" ht="15">
      <c r="C24" s="5">
        <v>40</v>
      </c>
      <c r="E24" s="4">
        <f>SUM(E25:E31)</f>
        <v>40</v>
      </c>
      <c r="F24" s="6">
        <f>SUM(F25:F31)</f>
        <v>4127</v>
      </c>
    </row>
    <row r="25" spans="1:21" ht="14.25">
      <c r="A25" s="3">
        <v>1</v>
      </c>
      <c r="B25" s="3" t="s">
        <v>10</v>
      </c>
      <c r="C25" s="3">
        <v>3</v>
      </c>
      <c r="D25" s="3">
        <v>1</v>
      </c>
      <c r="E25" s="17">
        <v>3</v>
      </c>
      <c r="F25" s="11">
        <v>323</v>
      </c>
      <c r="G25" s="19">
        <f t="shared" si="0"/>
        <v>323</v>
      </c>
      <c r="H25" s="19">
        <f t="shared" si="1"/>
        <v>161.5</v>
      </c>
      <c r="I25" s="19">
        <f t="shared" si="2"/>
        <v>107.66666666666667</v>
      </c>
      <c r="J25" s="18">
        <f t="shared" si="3"/>
        <v>80.75</v>
      </c>
      <c r="K25" s="18">
        <f t="shared" si="4"/>
        <v>64.6</v>
      </c>
      <c r="L25" s="18">
        <f t="shared" si="5"/>
        <v>53.833333333333336</v>
      </c>
      <c r="M25" s="18">
        <f t="shared" si="6"/>
        <v>46.142857142857146</v>
      </c>
      <c r="N25" s="18">
        <f t="shared" si="7"/>
        <v>40.375</v>
      </c>
      <c r="O25" s="18">
        <f t="shared" si="8"/>
        <v>35.888888888888886</v>
      </c>
      <c r="P25" s="18">
        <f t="shared" si="9"/>
        <v>32.3</v>
      </c>
      <c r="Q25" s="18">
        <f t="shared" si="10"/>
        <v>29.363636363636363</v>
      </c>
      <c r="R25" s="18">
        <f t="shared" si="11"/>
        <v>26.916666666666668</v>
      </c>
      <c r="S25" s="18">
        <f t="shared" si="12"/>
        <v>24.846153846153847</v>
      </c>
      <c r="T25" s="18">
        <f t="shared" si="13"/>
        <v>23.071428571428573</v>
      </c>
      <c r="U25" s="18">
        <f t="shared" si="14"/>
        <v>21.533333333333335</v>
      </c>
    </row>
    <row r="26" spans="1:21" ht="14.25">
      <c r="A26" s="3">
        <v>2</v>
      </c>
      <c r="B26" s="3" t="s">
        <v>11</v>
      </c>
      <c r="C26" s="3">
        <v>3</v>
      </c>
      <c r="D26" s="3">
        <v>1</v>
      </c>
      <c r="E26" s="17">
        <v>2</v>
      </c>
      <c r="F26" s="11">
        <v>245</v>
      </c>
      <c r="G26" s="19">
        <f t="shared" si="0"/>
        <v>245</v>
      </c>
      <c r="H26" s="19">
        <f t="shared" si="1"/>
        <v>122.5</v>
      </c>
      <c r="I26" s="18">
        <f t="shared" si="2"/>
        <v>81.66666666666667</v>
      </c>
      <c r="J26" s="18">
        <f t="shared" si="3"/>
        <v>61.25</v>
      </c>
      <c r="K26" s="18">
        <f t="shared" si="4"/>
        <v>49</v>
      </c>
      <c r="L26" s="18">
        <f t="shared" si="5"/>
        <v>40.833333333333336</v>
      </c>
      <c r="M26" s="18">
        <f t="shared" si="6"/>
        <v>35</v>
      </c>
      <c r="N26" s="18">
        <f t="shared" si="7"/>
        <v>30.625</v>
      </c>
      <c r="O26" s="18">
        <f t="shared" si="8"/>
        <v>27.22222222222222</v>
      </c>
      <c r="P26" s="18">
        <f t="shared" si="9"/>
        <v>24.5</v>
      </c>
      <c r="Q26" s="18">
        <f t="shared" si="10"/>
        <v>22.272727272727273</v>
      </c>
      <c r="R26" s="18">
        <f t="shared" si="11"/>
        <v>20.416666666666668</v>
      </c>
      <c r="S26" s="18">
        <f t="shared" si="12"/>
        <v>18.846153846153847</v>
      </c>
      <c r="T26" s="18">
        <f t="shared" si="13"/>
        <v>17.5</v>
      </c>
      <c r="U26" s="18">
        <f t="shared" si="14"/>
        <v>16.333333333333332</v>
      </c>
    </row>
    <row r="27" spans="1:21" ht="14.25">
      <c r="A27" s="3">
        <v>3</v>
      </c>
      <c r="B27" s="3" t="s">
        <v>12</v>
      </c>
      <c r="C27" s="3">
        <v>4</v>
      </c>
      <c r="D27" s="3">
        <v>1</v>
      </c>
      <c r="E27" s="17">
        <v>2</v>
      </c>
      <c r="F27" s="11">
        <v>274</v>
      </c>
      <c r="G27" s="19">
        <f t="shared" si="0"/>
        <v>274</v>
      </c>
      <c r="H27" s="19">
        <f t="shared" si="1"/>
        <v>137</v>
      </c>
      <c r="I27" s="22">
        <f t="shared" si="2"/>
        <v>91.33333333333333</v>
      </c>
      <c r="J27" s="18">
        <f t="shared" si="3"/>
        <v>68.5</v>
      </c>
      <c r="K27" s="18">
        <f t="shared" si="4"/>
        <v>54.8</v>
      </c>
      <c r="L27" s="18">
        <f t="shared" si="5"/>
        <v>45.666666666666664</v>
      </c>
      <c r="M27" s="18">
        <f t="shared" si="6"/>
        <v>39.142857142857146</v>
      </c>
      <c r="N27" s="18">
        <f t="shared" si="7"/>
        <v>34.25</v>
      </c>
      <c r="O27" s="18">
        <f t="shared" si="8"/>
        <v>30.444444444444443</v>
      </c>
      <c r="P27" s="18">
        <f t="shared" si="9"/>
        <v>27.4</v>
      </c>
      <c r="Q27" s="18">
        <f t="shared" si="10"/>
        <v>24.90909090909091</v>
      </c>
      <c r="R27" s="18">
        <f t="shared" si="11"/>
        <v>22.833333333333332</v>
      </c>
      <c r="S27" s="18">
        <f t="shared" si="12"/>
        <v>21.076923076923077</v>
      </c>
      <c r="T27" s="18">
        <f t="shared" si="13"/>
        <v>19.571428571428573</v>
      </c>
      <c r="U27" s="18">
        <f t="shared" si="14"/>
        <v>18.266666666666666</v>
      </c>
    </row>
    <row r="28" spans="1:21" ht="14.25">
      <c r="A28" s="3">
        <v>4</v>
      </c>
      <c r="B28" s="3" t="s">
        <v>13</v>
      </c>
      <c r="C28" s="3">
        <v>5</v>
      </c>
      <c r="D28" s="3">
        <v>3</v>
      </c>
      <c r="E28" s="17">
        <v>9</v>
      </c>
      <c r="F28" s="11">
        <v>917</v>
      </c>
      <c r="G28" s="19">
        <f t="shared" si="0"/>
        <v>917</v>
      </c>
      <c r="H28" s="19">
        <f t="shared" si="1"/>
        <v>458.5</v>
      </c>
      <c r="I28" s="19">
        <f t="shared" si="2"/>
        <v>305.6666666666667</v>
      </c>
      <c r="J28" s="19">
        <f t="shared" si="3"/>
        <v>229.25</v>
      </c>
      <c r="K28" s="19">
        <f t="shared" si="4"/>
        <v>183.4</v>
      </c>
      <c r="L28" s="19">
        <f t="shared" si="5"/>
        <v>152.83333333333334</v>
      </c>
      <c r="M28" s="19">
        <f t="shared" si="6"/>
        <v>131</v>
      </c>
      <c r="N28" s="19">
        <f t="shared" si="7"/>
        <v>114.625</v>
      </c>
      <c r="O28" s="19">
        <f t="shared" si="8"/>
        <v>101.88888888888889</v>
      </c>
      <c r="P28" s="22">
        <f t="shared" si="9"/>
        <v>91.7</v>
      </c>
      <c r="Q28" s="18">
        <f t="shared" si="10"/>
        <v>83.36363636363636</v>
      </c>
      <c r="R28" s="18">
        <f t="shared" si="11"/>
        <v>76.41666666666667</v>
      </c>
      <c r="S28" s="18">
        <f t="shared" si="12"/>
        <v>70.53846153846153</v>
      </c>
      <c r="T28" s="18">
        <f t="shared" si="13"/>
        <v>65.5</v>
      </c>
      <c r="U28" s="18">
        <f t="shared" si="14"/>
        <v>61.13333333333333</v>
      </c>
    </row>
    <row r="29" spans="1:21" ht="15" thickBot="1">
      <c r="A29" s="3">
        <v>5</v>
      </c>
      <c r="B29" s="3" t="s">
        <v>18</v>
      </c>
      <c r="C29" s="3">
        <v>5</v>
      </c>
      <c r="D29" s="3">
        <v>2</v>
      </c>
      <c r="E29" s="17">
        <v>5</v>
      </c>
      <c r="F29" s="11">
        <v>487</v>
      </c>
      <c r="G29" s="19">
        <f t="shared" si="0"/>
        <v>487</v>
      </c>
      <c r="H29" s="19">
        <f t="shared" si="1"/>
        <v>243.5</v>
      </c>
      <c r="I29" s="19">
        <f t="shared" si="2"/>
        <v>162.33333333333334</v>
      </c>
      <c r="J29" s="19">
        <f t="shared" si="3"/>
        <v>121.75</v>
      </c>
      <c r="K29" s="19">
        <f t="shared" si="4"/>
        <v>97.4</v>
      </c>
      <c r="L29" s="18">
        <f t="shared" si="5"/>
        <v>81.16666666666667</v>
      </c>
      <c r="M29" s="18">
        <f t="shared" si="6"/>
        <v>69.57142857142857</v>
      </c>
      <c r="N29" s="18">
        <f t="shared" si="7"/>
        <v>60.875</v>
      </c>
      <c r="O29" s="18">
        <f t="shared" si="8"/>
        <v>54.111111111111114</v>
      </c>
      <c r="P29" s="18">
        <f t="shared" si="9"/>
        <v>48.7</v>
      </c>
      <c r="Q29" s="18">
        <f t="shared" si="10"/>
        <v>44.27272727272727</v>
      </c>
      <c r="R29" s="18">
        <f t="shared" si="11"/>
        <v>40.583333333333336</v>
      </c>
      <c r="S29" s="18">
        <f t="shared" si="12"/>
        <v>37.46153846153846</v>
      </c>
      <c r="T29" s="18">
        <f t="shared" si="13"/>
        <v>34.785714285714285</v>
      </c>
      <c r="U29" s="18">
        <f t="shared" si="14"/>
        <v>32.46666666666667</v>
      </c>
    </row>
    <row r="30" spans="1:21" ht="15" thickBot="1">
      <c r="A30" s="3">
        <v>6</v>
      </c>
      <c r="B30" s="3" t="s">
        <v>14</v>
      </c>
      <c r="C30" s="3">
        <v>8</v>
      </c>
      <c r="D30" s="3">
        <v>4</v>
      </c>
      <c r="E30" s="17">
        <v>12</v>
      </c>
      <c r="F30" s="11">
        <v>1183</v>
      </c>
      <c r="G30" s="19">
        <f t="shared" si="0"/>
        <v>1183</v>
      </c>
      <c r="H30" s="19">
        <f t="shared" si="1"/>
        <v>591.5</v>
      </c>
      <c r="I30" s="19">
        <f t="shared" si="2"/>
        <v>394.3333333333333</v>
      </c>
      <c r="J30" s="19">
        <f t="shared" si="3"/>
        <v>295.75</v>
      </c>
      <c r="K30" s="19">
        <f t="shared" si="4"/>
        <v>236.6</v>
      </c>
      <c r="L30" s="19">
        <f t="shared" si="5"/>
        <v>197.16666666666666</v>
      </c>
      <c r="M30" s="19">
        <f t="shared" si="6"/>
        <v>169</v>
      </c>
      <c r="N30" s="19">
        <f t="shared" si="7"/>
        <v>147.875</v>
      </c>
      <c r="O30" s="19">
        <f t="shared" si="8"/>
        <v>131.44444444444446</v>
      </c>
      <c r="P30" s="19">
        <f t="shared" si="9"/>
        <v>118.3</v>
      </c>
      <c r="Q30" s="19">
        <f t="shared" si="10"/>
        <v>107.54545454545455</v>
      </c>
      <c r="R30" s="20">
        <f t="shared" si="11"/>
        <v>98.58333333333333</v>
      </c>
      <c r="S30" s="18">
        <f t="shared" si="12"/>
        <v>91</v>
      </c>
      <c r="T30" s="18">
        <f t="shared" si="13"/>
        <v>84.5</v>
      </c>
      <c r="U30" s="18">
        <f t="shared" si="14"/>
        <v>78.86666666666666</v>
      </c>
    </row>
    <row r="31" spans="1:21" ht="14.25">
      <c r="A31" s="3">
        <v>7</v>
      </c>
      <c r="B31" s="3" t="s">
        <v>15</v>
      </c>
      <c r="C31" s="3">
        <v>7</v>
      </c>
      <c r="D31" s="3">
        <v>3</v>
      </c>
      <c r="E31" s="17">
        <v>7</v>
      </c>
      <c r="F31" s="11">
        <v>698</v>
      </c>
      <c r="G31" s="19">
        <f t="shared" si="0"/>
        <v>698</v>
      </c>
      <c r="H31" s="19">
        <f t="shared" si="1"/>
        <v>349</v>
      </c>
      <c r="I31" s="19">
        <f t="shared" si="2"/>
        <v>232.66666666666666</v>
      </c>
      <c r="J31" s="19">
        <f t="shared" si="3"/>
        <v>174.5</v>
      </c>
      <c r="K31" s="19">
        <f t="shared" si="4"/>
        <v>139.6</v>
      </c>
      <c r="L31" s="19">
        <f t="shared" si="5"/>
        <v>116.33333333333333</v>
      </c>
      <c r="M31" s="19">
        <f t="shared" si="6"/>
        <v>99.71428571428571</v>
      </c>
      <c r="N31" s="18">
        <f t="shared" si="7"/>
        <v>87.25</v>
      </c>
      <c r="O31" s="18">
        <f t="shared" si="8"/>
        <v>77.55555555555556</v>
      </c>
      <c r="P31" s="18">
        <f t="shared" si="9"/>
        <v>69.8</v>
      </c>
      <c r="Q31" s="18">
        <f t="shared" si="10"/>
        <v>63.45454545454545</v>
      </c>
      <c r="R31" s="18">
        <f t="shared" si="11"/>
        <v>58.166666666666664</v>
      </c>
      <c r="S31" s="18">
        <f t="shared" si="12"/>
        <v>53.69230769230769</v>
      </c>
      <c r="T31" s="18">
        <f t="shared" si="13"/>
        <v>49.857142857142854</v>
      </c>
      <c r="U31" s="18">
        <f t="shared" si="14"/>
        <v>46.53333333333333</v>
      </c>
    </row>
    <row r="33" spans="1:5" ht="15">
      <c r="A33" s="33" t="s">
        <v>16</v>
      </c>
      <c r="B33" s="33"/>
      <c r="C33" s="33"/>
      <c r="D33" s="33"/>
      <c r="E33" s="33"/>
    </row>
    <row r="34" spans="3:6" ht="15">
      <c r="C34" s="5">
        <v>40</v>
      </c>
      <c r="E34" s="4">
        <f>SUM(E35:E40)</f>
        <v>40</v>
      </c>
      <c r="F34" s="6">
        <f>SUM(F35:F40)</f>
        <v>6890</v>
      </c>
    </row>
    <row r="35" spans="1:21" ht="14.25">
      <c r="A35" s="3">
        <v>1</v>
      </c>
      <c r="B35" s="3" t="s">
        <v>17</v>
      </c>
      <c r="C35" s="3">
        <v>8</v>
      </c>
      <c r="D35" s="3">
        <v>4</v>
      </c>
      <c r="E35" s="17">
        <v>7</v>
      </c>
      <c r="F35" s="11">
        <v>1210</v>
      </c>
      <c r="G35" s="19">
        <f t="shared" si="0"/>
        <v>1210</v>
      </c>
      <c r="H35" s="19">
        <f t="shared" si="1"/>
        <v>605</v>
      </c>
      <c r="I35" s="19">
        <f t="shared" si="2"/>
        <v>403.3333333333333</v>
      </c>
      <c r="J35" s="19">
        <f t="shared" si="3"/>
        <v>302.5</v>
      </c>
      <c r="K35" s="19">
        <f t="shared" si="4"/>
        <v>242</v>
      </c>
      <c r="L35" s="19">
        <f t="shared" si="5"/>
        <v>201.66666666666666</v>
      </c>
      <c r="M35" s="19">
        <f t="shared" si="6"/>
        <v>172.85714285714286</v>
      </c>
      <c r="N35" s="18">
        <f t="shared" si="7"/>
        <v>151.25</v>
      </c>
      <c r="O35" s="18">
        <f t="shared" si="8"/>
        <v>134.44444444444446</v>
      </c>
      <c r="P35" s="18">
        <f t="shared" si="9"/>
        <v>121</v>
      </c>
      <c r="Q35" s="18">
        <f t="shared" si="10"/>
        <v>110</v>
      </c>
      <c r="R35" s="18">
        <f t="shared" si="11"/>
        <v>100.83333333333333</v>
      </c>
      <c r="S35" s="18">
        <f t="shared" si="12"/>
        <v>93.07692307692308</v>
      </c>
      <c r="T35" s="18">
        <f t="shared" si="13"/>
        <v>86.42857142857143</v>
      </c>
      <c r="U35" s="18">
        <f t="shared" si="14"/>
        <v>80.66666666666667</v>
      </c>
    </row>
    <row r="36" spans="1:21" ht="15" thickBot="1">
      <c r="A36" s="3">
        <v>2</v>
      </c>
      <c r="B36" s="3" t="s">
        <v>54</v>
      </c>
      <c r="C36" s="3">
        <v>8</v>
      </c>
      <c r="D36" s="3">
        <v>5</v>
      </c>
      <c r="E36" s="17">
        <v>8</v>
      </c>
      <c r="F36" s="11">
        <v>1449</v>
      </c>
      <c r="G36" s="19">
        <f t="shared" si="0"/>
        <v>1449</v>
      </c>
      <c r="H36" s="19">
        <f t="shared" si="1"/>
        <v>724.5</v>
      </c>
      <c r="I36" s="19">
        <f t="shared" si="2"/>
        <v>483</v>
      </c>
      <c r="J36" s="19">
        <f t="shared" si="3"/>
        <v>362.25</v>
      </c>
      <c r="K36" s="19">
        <f t="shared" si="4"/>
        <v>289.8</v>
      </c>
      <c r="L36" s="19">
        <f t="shared" si="5"/>
        <v>241.5</v>
      </c>
      <c r="M36" s="19">
        <f t="shared" si="6"/>
        <v>207</v>
      </c>
      <c r="N36" s="19">
        <f t="shared" si="7"/>
        <v>181.125</v>
      </c>
      <c r="O36" s="18">
        <f t="shared" si="8"/>
        <v>161</v>
      </c>
      <c r="P36" s="18">
        <f t="shared" si="9"/>
        <v>144.9</v>
      </c>
      <c r="Q36" s="18">
        <f t="shared" si="10"/>
        <v>131.72727272727272</v>
      </c>
      <c r="R36" s="18">
        <f t="shared" si="11"/>
        <v>120.75</v>
      </c>
      <c r="S36" s="18">
        <f t="shared" si="12"/>
        <v>111.46153846153847</v>
      </c>
      <c r="T36" s="18">
        <f t="shared" si="13"/>
        <v>103.5</v>
      </c>
      <c r="U36" s="18">
        <f t="shared" si="14"/>
        <v>96.6</v>
      </c>
    </row>
    <row r="37" spans="1:21" ht="15" thickBot="1">
      <c r="A37" s="3">
        <v>3</v>
      </c>
      <c r="B37" s="3" t="s">
        <v>53</v>
      </c>
      <c r="C37" s="3">
        <v>8</v>
      </c>
      <c r="D37" s="3">
        <v>6</v>
      </c>
      <c r="E37" s="17">
        <v>10</v>
      </c>
      <c r="F37" s="11">
        <v>1662</v>
      </c>
      <c r="G37" s="19">
        <f t="shared" si="0"/>
        <v>1662</v>
      </c>
      <c r="H37" s="19">
        <f t="shared" si="1"/>
        <v>831</v>
      </c>
      <c r="I37" s="19">
        <f t="shared" si="2"/>
        <v>554</v>
      </c>
      <c r="J37" s="19">
        <f t="shared" si="3"/>
        <v>415.5</v>
      </c>
      <c r="K37" s="19">
        <f t="shared" si="4"/>
        <v>332.4</v>
      </c>
      <c r="L37" s="19">
        <f t="shared" si="5"/>
        <v>277</v>
      </c>
      <c r="M37" s="19">
        <f t="shared" si="6"/>
        <v>237.42857142857142</v>
      </c>
      <c r="N37" s="19">
        <f t="shared" si="7"/>
        <v>207.75</v>
      </c>
      <c r="O37" s="19">
        <f t="shared" si="8"/>
        <v>184.66666666666666</v>
      </c>
      <c r="P37" s="20">
        <f t="shared" si="9"/>
        <v>166.2</v>
      </c>
      <c r="Q37" s="18">
        <f t="shared" si="10"/>
        <v>151.0909090909091</v>
      </c>
      <c r="R37" s="18">
        <f t="shared" si="11"/>
        <v>138.5</v>
      </c>
      <c r="S37" s="18">
        <f t="shared" si="12"/>
        <v>127.84615384615384</v>
      </c>
      <c r="T37" s="18">
        <f t="shared" si="13"/>
        <v>118.71428571428571</v>
      </c>
      <c r="U37" s="18">
        <f t="shared" si="14"/>
        <v>110.8</v>
      </c>
    </row>
    <row r="38" spans="1:21" ht="14.25">
      <c r="A38" s="3">
        <v>4</v>
      </c>
      <c r="B38" s="3" t="s">
        <v>55</v>
      </c>
      <c r="C38" s="3">
        <v>6</v>
      </c>
      <c r="D38" s="3">
        <v>4</v>
      </c>
      <c r="E38" s="17">
        <v>6</v>
      </c>
      <c r="F38" s="11">
        <v>1140</v>
      </c>
      <c r="G38" s="19">
        <f t="shared" si="0"/>
        <v>1140</v>
      </c>
      <c r="H38" s="19">
        <f t="shared" si="1"/>
        <v>570</v>
      </c>
      <c r="I38" s="19">
        <f t="shared" si="2"/>
        <v>380</v>
      </c>
      <c r="J38" s="19">
        <f t="shared" si="3"/>
        <v>285</v>
      </c>
      <c r="K38" s="19">
        <f t="shared" si="4"/>
        <v>228</v>
      </c>
      <c r="L38" s="19">
        <f t="shared" si="5"/>
        <v>190</v>
      </c>
      <c r="M38" s="18">
        <f t="shared" si="6"/>
        <v>162.85714285714286</v>
      </c>
      <c r="N38" s="18">
        <f t="shared" si="7"/>
        <v>142.5</v>
      </c>
      <c r="O38" s="18">
        <f t="shared" si="8"/>
        <v>126.66666666666667</v>
      </c>
      <c r="P38" s="18">
        <f t="shared" si="9"/>
        <v>114</v>
      </c>
      <c r="Q38" s="18">
        <f t="shared" si="10"/>
        <v>103.63636363636364</v>
      </c>
      <c r="R38" s="18">
        <f t="shared" si="11"/>
        <v>95</v>
      </c>
      <c r="S38" s="18">
        <f t="shared" si="12"/>
        <v>87.6923076923077</v>
      </c>
      <c r="T38" s="18">
        <f t="shared" si="13"/>
        <v>81.42857142857143</v>
      </c>
      <c r="U38" s="18">
        <f t="shared" si="14"/>
        <v>76</v>
      </c>
    </row>
    <row r="39" spans="1:21" ht="14.25">
      <c r="A39" s="3">
        <v>5</v>
      </c>
      <c r="B39" s="3" t="s">
        <v>56</v>
      </c>
      <c r="C39" s="3">
        <v>6</v>
      </c>
      <c r="D39" s="3">
        <v>5</v>
      </c>
      <c r="E39" s="17">
        <v>8</v>
      </c>
      <c r="F39" s="11">
        <v>1373</v>
      </c>
      <c r="G39" s="19">
        <f t="shared" si="0"/>
        <v>1373</v>
      </c>
      <c r="H39" s="19">
        <f t="shared" si="1"/>
        <v>686.5</v>
      </c>
      <c r="I39" s="19">
        <f t="shared" si="2"/>
        <v>457.6666666666667</v>
      </c>
      <c r="J39" s="19">
        <f t="shared" si="3"/>
        <v>343.25</v>
      </c>
      <c r="K39" s="19">
        <f t="shared" si="4"/>
        <v>274.6</v>
      </c>
      <c r="L39" s="19">
        <f t="shared" si="5"/>
        <v>228.83333333333334</v>
      </c>
      <c r="M39" s="19">
        <f t="shared" si="6"/>
        <v>196.14285714285714</v>
      </c>
      <c r="N39" s="19">
        <f t="shared" si="7"/>
        <v>171.625</v>
      </c>
      <c r="O39" s="18">
        <f t="shared" si="8"/>
        <v>152.55555555555554</v>
      </c>
      <c r="P39" s="18">
        <f t="shared" si="9"/>
        <v>137.3</v>
      </c>
      <c r="Q39" s="18">
        <f t="shared" si="10"/>
        <v>124.81818181818181</v>
      </c>
      <c r="R39" s="18">
        <f t="shared" si="11"/>
        <v>114.41666666666667</v>
      </c>
      <c r="S39" s="18">
        <f t="shared" si="12"/>
        <v>105.61538461538461</v>
      </c>
      <c r="T39" s="18">
        <f t="shared" si="13"/>
        <v>98.07142857142857</v>
      </c>
      <c r="U39" s="18">
        <f t="shared" si="14"/>
        <v>91.53333333333333</v>
      </c>
    </row>
    <row r="40" spans="1:21" ht="14.25">
      <c r="A40" s="3">
        <v>6</v>
      </c>
      <c r="B40" s="3" t="s">
        <v>57</v>
      </c>
      <c r="C40" s="3">
        <v>1</v>
      </c>
      <c r="D40" s="3">
        <v>1</v>
      </c>
      <c r="E40" s="17">
        <v>1</v>
      </c>
      <c r="F40" s="7">
        <v>56</v>
      </c>
      <c r="G40" s="19">
        <f t="shared" si="0"/>
        <v>56</v>
      </c>
      <c r="H40" s="18">
        <f t="shared" si="1"/>
        <v>28</v>
      </c>
      <c r="I40" s="18">
        <f t="shared" si="2"/>
        <v>18.666666666666668</v>
      </c>
      <c r="J40" s="18">
        <f t="shared" si="3"/>
        <v>14</v>
      </c>
      <c r="K40" s="18">
        <f t="shared" si="4"/>
        <v>11.2</v>
      </c>
      <c r="L40" s="18">
        <f t="shared" si="5"/>
        <v>9.333333333333334</v>
      </c>
      <c r="M40" s="18">
        <f t="shared" si="6"/>
        <v>8</v>
      </c>
      <c r="N40" s="18">
        <f t="shared" si="7"/>
        <v>7</v>
      </c>
      <c r="O40" s="18">
        <f t="shared" si="8"/>
        <v>6.222222222222222</v>
      </c>
      <c r="P40" s="18">
        <f t="shared" si="9"/>
        <v>5.6</v>
      </c>
      <c r="Q40" s="18">
        <f t="shared" si="10"/>
        <v>5.090909090909091</v>
      </c>
      <c r="R40" s="18">
        <f t="shared" si="11"/>
        <v>4.666666666666667</v>
      </c>
      <c r="S40" s="18">
        <f t="shared" si="12"/>
        <v>4.3076923076923075</v>
      </c>
      <c r="T40" s="18">
        <f t="shared" si="13"/>
        <v>4</v>
      </c>
      <c r="U40" s="18">
        <f t="shared" si="14"/>
        <v>3.7333333333333334</v>
      </c>
    </row>
    <row r="42" spans="1:5" ht="15">
      <c r="A42" s="33" t="s">
        <v>19</v>
      </c>
      <c r="B42" s="33"/>
      <c r="C42" s="33"/>
      <c r="D42" s="33"/>
      <c r="E42" s="33"/>
    </row>
    <row r="43" spans="3:6" ht="15.75" thickBot="1">
      <c r="C43" s="5">
        <v>30</v>
      </c>
      <c r="E43" s="4">
        <f>SUM(E44:E49)</f>
        <v>30</v>
      </c>
      <c r="F43" s="15">
        <f>SUM(F44:F49)</f>
        <v>4282</v>
      </c>
    </row>
    <row r="44" spans="1:21" ht="15" thickBot="1">
      <c r="A44" s="3">
        <v>1</v>
      </c>
      <c r="B44" s="3" t="s">
        <v>37</v>
      </c>
      <c r="C44" s="3">
        <v>10</v>
      </c>
      <c r="D44" s="3">
        <v>7</v>
      </c>
      <c r="E44" s="17">
        <v>15</v>
      </c>
      <c r="F44" s="7">
        <v>2215</v>
      </c>
      <c r="G44" s="19">
        <f t="shared" si="0"/>
        <v>2215</v>
      </c>
      <c r="H44" s="19">
        <f t="shared" si="1"/>
        <v>1107.5</v>
      </c>
      <c r="I44" s="19">
        <f t="shared" si="2"/>
        <v>738.3333333333334</v>
      </c>
      <c r="J44" s="19">
        <f t="shared" si="3"/>
        <v>553.75</v>
      </c>
      <c r="K44" s="19">
        <f t="shared" si="4"/>
        <v>443</v>
      </c>
      <c r="L44" s="19">
        <f t="shared" si="5"/>
        <v>369.1666666666667</v>
      </c>
      <c r="M44" s="19">
        <f t="shared" si="6"/>
        <v>316.42857142857144</v>
      </c>
      <c r="N44" s="19">
        <f t="shared" si="7"/>
        <v>276.875</v>
      </c>
      <c r="O44" s="19">
        <f t="shared" si="8"/>
        <v>246.11111111111111</v>
      </c>
      <c r="P44" s="19">
        <f t="shared" si="9"/>
        <v>221.5</v>
      </c>
      <c r="Q44" s="19">
        <f t="shared" si="10"/>
        <v>201.36363636363637</v>
      </c>
      <c r="R44" s="19">
        <f t="shared" si="11"/>
        <v>184.58333333333334</v>
      </c>
      <c r="S44" s="19">
        <f t="shared" si="12"/>
        <v>170.3846153846154</v>
      </c>
      <c r="T44" s="19">
        <f t="shared" si="13"/>
        <v>158.21428571428572</v>
      </c>
      <c r="U44" s="20">
        <f t="shared" si="14"/>
        <v>147.66666666666666</v>
      </c>
    </row>
    <row r="45" spans="1:21" ht="14.25">
      <c r="A45" s="3">
        <v>2</v>
      </c>
      <c r="B45" s="3" t="s">
        <v>20</v>
      </c>
      <c r="C45" s="3">
        <v>10</v>
      </c>
      <c r="D45" s="3">
        <v>5</v>
      </c>
      <c r="E45" s="17">
        <v>10</v>
      </c>
      <c r="F45" s="7">
        <v>1592</v>
      </c>
      <c r="G45" s="19">
        <f t="shared" si="0"/>
        <v>1592</v>
      </c>
      <c r="H45" s="19">
        <f t="shared" si="1"/>
        <v>796</v>
      </c>
      <c r="I45" s="19">
        <f t="shared" si="2"/>
        <v>530.6666666666666</v>
      </c>
      <c r="J45" s="19">
        <f t="shared" si="3"/>
        <v>398</v>
      </c>
      <c r="K45" s="19">
        <f t="shared" si="4"/>
        <v>318.4</v>
      </c>
      <c r="L45" s="19">
        <f t="shared" si="5"/>
        <v>265.3333333333333</v>
      </c>
      <c r="M45" s="19">
        <f t="shared" si="6"/>
        <v>227.42857142857142</v>
      </c>
      <c r="N45" s="19">
        <f t="shared" si="7"/>
        <v>199</v>
      </c>
      <c r="O45" s="19">
        <f t="shared" si="8"/>
        <v>176.88888888888889</v>
      </c>
      <c r="P45" s="19">
        <f t="shared" si="9"/>
        <v>159.2</v>
      </c>
      <c r="Q45" s="21">
        <f t="shared" si="10"/>
        <v>144.72727272727272</v>
      </c>
      <c r="R45" s="21">
        <f t="shared" si="11"/>
        <v>132.66666666666666</v>
      </c>
      <c r="S45" s="21">
        <f t="shared" si="12"/>
        <v>122.46153846153847</v>
      </c>
      <c r="T45" s="21">
        <f t="shared" si="13"/>
        <v>113.71428571428571</v>
      </c>
      <c r="U45" s="21">
        <f t="shared" si="14"/>
        <v>106.13333333333334</v>
      </c>
    </row>
    <row r="46" spans="1:21" ht="14.25">
      <c r="A46" s="3">
        <v>3</v>
      </c>
      <c r="B46" s="3" t="s">
        <v>21</v>
      </c>
      <c r="C46" s="3">
        <v>2</v>
      </c>
      <c r="D46" s="3">
        <v>1</v>
      </c>
      <c r="E46" s="17">
        <v>1</v>
      </c>
      <c r="F46" s="7">
        <v>64</v>
      </c>
      <c r="G46" s="19">
        <f t="shared" si="0"/>
        <v>64</v>
      </c>
      <c r="H46" s="18">
        <f t="shared" si="1"/>
        <v>32</v>
      </c>
      <c r="I46" s="18">
        <f t="shared" si="2"/>
        <v>21.333333333333332</v>
      </c>
      <c r="J46" s="18">
        <f t="shared" si="3"/>
        <v>16</v>
      </c>
      <c r="K46" s="18">
        <f t="shared" si="4"/>
        <v>12.8</v>
      </c>
      <c r="L46" s="18">
        <f t="shared" si="5"/>
        <v>10.666666666666666</v>
      </c>
      <c r="M46" s="18">
        <f t="shared" si="6"/>
        <v>9.142857142857142</v>
      </c>
      <c r="N46" s="18">
        <f t="shared" si="7"/>
        <v>8</v>
      </c>
      <c r="O46" s="18">
        <f t="shared" si="8"/>
        <v>7.111111111111111</v>
      </c>
      <c r="P46" s="18">
        <f t="shared" si="9"/>
        <v>6.4</v>
      </c>
      <c r="Q46" s="18">
        <f t="shared" si="10"/>
        <v>5.818181818181818</v>
      </c>
      <c r="R46" s="18">
        <f t="shared" si="11"/>
        <v>5.333333333333333</v>
      </c>
      <c r="S46" s="18">
        <f t="shared" si="12"/>
        <v>4.923076923076923</v>
      </c>
      <c r="T46" s="18">
        <f t="shared" si="13"/>
        <v>4.571428571428571</v>
      </c>
      <c r="U46" s="18">
        <f t="shared" si="14"/>
        <v>4.266666666666667</v>
      </c>
    </row>
    <row r="47" spans="1:21" ht="14.25">
      <c r="A47" s="3">
        <v>4</v>
      </c>
      <c r="B47" s="3" t="s">
        <v>39</v>
      </c>
      <c r="C47" s="3">
        <v>2</v>
      </c>
      <c r="D47" s="3">
        <v>1</v>
      </c>
      <c r="E47" s="17">
        <v>2</v>
      </c>
      <c r="F47" s="7">
        <v>300</v>
      </c>
      <c r="G47" s="19">
        <f t="shared" si="0"/>
        <v>300</v>
      </c>
      <c r="H47" s="19">
        <f t="shared" si="1"/>
        <v>150</v>
      </c>
      <c r="I47" s="18">
        <f t="shared" si="2"/>
        <v>100</v>
      </c>
      <c r="J47" s="18">
        <f t="shared" si="3"/>
        <v>75</v>
      </c>
      <c r="K47" s="18">
        <f t="shared" si="4"/>
        <v>60</v>
      </c>
      <c r="L47" s="18">
        <f t="shared" si="5"/>
        <v>50</v>
      </c>
      <c r="M47" s="18">
        <f t="shared" si="6"/>
        <v>42.857142857142854</v>
      </c>
      <c r="N47" s="18">
        <f t="shared" si="7"/>
        <v>37.5</v>
      </c>
      <c r="O47" s="18">
        <f t="shared" si="8"/>
        <v>33.333333333333336</v>
      </c>
      <c r="P47" s="18">
        <f t="shared" si="9"/>
        <v>30</v>
      </c>
      <c r="Q47" s="18">
        <f t="shared" si="10"/>
        <v>27.272727272727273</v>
      </c>
      <c r="R47" s="18">
        <f t="shared" si="11"/>
        <v>25</v>
      </c>
      <c r="S47" s="18">
        <f t="shared" si="12"/>
        <v>23.076923076923077</v>
      </c>
      <c r="T47" s="18">
        <f t="shared" si="13"/>
        <v>21.428571428571427</v>
      </c>
      <c r="U47" s="18">
        <f t="shared" si="14"/>
        <v>20</v>
      </c>
    </row>
    <row r="48" spans="1:21" ht="14.25">
      <c r="A48" s="3">
        <v>5</v>
      </c>
      <c r="B48" s="3" t="s">
        <v>22</v>
      </c>
      <c r="C48" s="3">
        <v>2</v>
      </c>
      <c r="D48" s="3">
        <v>1</v>
      </c>
      <c r="E48" s="17">
        <v>1</v>
      </c>
      <c r="F48" s="7">
        <v>51</v>
      </c>
      <c r="G48" s="19">
        <f t="shared" si="0"/>
        <v>51</v>
      </c>
      <c r="H48" s="18">
        <f t="shared" si="1"/>
        <v>25.5</v>
      </c>
      <c r="I48" s="18">
        <f t="shared" si="2"/>
        <v>17</v>
      </c>
      <c r="J48" s="18">
        <f t="shared" si="3"/>
        <v>12.75</v>
      </c>
      <c r="K48" s="18">
        <f t="shared" si="4"/>
        <v>10.2</v>
      </c>
      <c r="L48" s="18">
        <f t="shared" si="5"/>
        <v>8.5</v>
      </c>
      <c r="M48" s="18">
        <f t="shared" si="6"/>
        <v>7.285714285714286</v>
      </c>
      <c r="N48" s="18">
        <f t="shared" si="7"/>
        <v>6.375</v>
      </c>
      <c r="O48" s="18">
        <f t="shared" si="8"/>
        <v>5.666666666666667</v>
      </c>
      <c r="P48" s="18">
        <f t="shared" si="9"/>
        <v>5.1</v>
      </c>
      <c r="Q48" s="18">
        <f t="shared" si="10"/>
        <v>4.636363636363637</v>
      </c>
      <c r="R48" s="18">
        <f t="shared" si="11"/>
        <v>4.25</v>
      </c>
      <c r="S48" s="18">
        <f t="shared" si="12"/>
        <v>3.923076923076923</v>
      </c>
      <c r="T48" s="18">
        <f t="shared" si="13"/>
        <v>3.642857142857143</v>
      </c>
      <c r="U48" s="18">
        <f t="shared" si="14"/>
        <v>3.4</v>
      </c>
    </row>
    <row r="49" spans="1:21" ht="14.25">
      <c r="A49" s="3">
        <v>6</v>
      </c>
      <c r="B49" s="3" t="s">
        <v>23</v>
      </c>
      <c r="C49" s="3">
        <v>2</v>
      </c>
      <c r="D49" s="3">
        <v>1</v>
      </c>
      <c r="E49" s="17">
        <v>1</v>
      </c>
      <c r="F49" s="7">
        <v>60</v>
      </c>
      <c r="G49" s="19">
        <f t="shared" si="0"/>
        <v>60</v>
      </c>
      <c r="H49" s="18">
        <f t="shared" si="1"/>
        <v>30</v>
      </c>
      <c r="I49" s="18">
        <f t="shared" si="2"/>
        <v>20</v>
      </c>
      <c r="J49" s="18">
        <f t="shared" si="3"/>
        <v>15</v>
      </c>
      <c r="K49" s="18">
        <f t="shared" si="4"/>
        <v>12</v>
      </c>
      <c r="L49" s="18">
        <f t="shared" si="5"/>
        <v>10</v>
      </c>
      <c r="M49" s="18">
        <f t="shared" si="6"/>
        <v>8.571428571428571</v>
      </c>
      <c r="N49" s="18">
        <f t="shared" si="7"/>
        <v>7.5</v>
      </c>
      <c r="O49" s="18">
        <f t="shared" si="8"/>
        <v>6.666666666666667</v>
      </c>
      <c r="P49" s="18">
        <f t="shared" si="9"/>
        <v>6</v>
      </c>
      <c r="Q49" s="18">
        <f t="shared" si="10"/>
        <v>5.454545454545454</v>
      </c>
      <c r="R49" s="18">
        <f t="shared" si="11"/>
        <v>5</v>
      </c>
      <c r="S49" s="18">
        <f t="shared" si="12"/>
        <v>4.615384615384615</v>
      </c>
      <c r="T49" s="18">
        <f t="shared" si="13"/>
        <v>4.285714285714286</v>
      </c>
      <c r="U49" s="18">
        <f t="shared" si="14"/>
        <v>4</v>
      </c>
    </row>
    <row r="51" spans="1:5" ht="15">
      <c r="A51" s="33" t="s">
        <v>24</v>
      </c>
      <c r="B51" s="33"/>
      <c r="C51" s="33"/>
      <c r="D51" s="33"/>
      <c r="E51" s="33"/>
    </row>
    <row r="52" spans="3:6" ht="15">
      <c r="C52" s="5">
        <v>20</v>
      </c>
      <c r="E52" s="4">
        <f>SUM(E53:E54)</f>
        <v>20</v>
      </c>
      <c r="F52" s="15">
        <f>SUM(F53:F54)</f>
        <v>2131</v>
      </c>
    </row>
    <row r="53" spans="1:21" ht="15" thickBot="1">
      <c r="A53" s="3">
        <v>1</v>
      </c>
      <c r="B53" s="3" t="s">
        <v>58</v>
      </c>
      <c r="C53" s="3">
        <v>8</v>
      </c>
      <c r="D53" s="3">
        <v>4</v>
      </c>
      <c r="E53" s="17">
        <v>11</v>
      </c>
      <c r="F53" s="7">
        <v>1179</v>
      </c>
      <c r="G53" s="19">
        <f t="shared" si="0"/>
        <v>1179</v>
      </c>
      <c r="H53" s="19">
        <f t="shared" si="1"/>
        <v>589.5</v>
      </c>
      <c r="I53" s="19">
        <f t="shared" si="2"/>
        <v>393</v>
      </c>
      <c r="J53" s="19">
        <f t="shared" si="3"/>
        <v>294.75</v>
      </c>
      <c r="K53" s="19">
        <f t="shared" si="4"/>
        <v>235.8</v>
      </c>
      <c r="L53" s="19">
        <f t="shared" si="5"/>
        <v>196.5</v>
      </c>
      <c r="M53" s="19">
        <f t="shared" si="6"/>
        <v>168.42857142857142</v>
      </c>
      <c r="N53" s="19">
        <f t="shared" si="7"/>
        <v>147.375</v>
      </c>
      <c r="O53" s="19">
        <f t="shared" si="8"/>
        <v>131</v>
      </c>
      <c r="P53" s="19">
        <f t="shared" si="9"/>
        <v>117.9</v>
      </c>
      <c r="Q53" s="19">
        <f t="shared" si="10"/>
        <v>107.18181818181819</v>
      </c>
      <c r="R53" s="18">
        <f t="shared" si="11"/>
        <v>98.25</v>
      </c>
      <c r="S53" s="18">
        <f t="shared" si="12"/>
        <v>90.6923076923077</v>
      </c>
      <c r="T53" s="18">
        <f t="shared" si="13"/>
        <v>84.21428571428571</v>
      </c>
      <c r="U53" s="18">
        <f t="shared" si="14"/>
        <v>78.6</v>
      </c>
    </row>
    <row r="54" spans="1:21" ht="15" thickBot="1">
      <c r="A54" s="3">
        <v>2</v>
      </c>
      <c r="B54" s="3" t="s">
        <v>25</v>
      </c>
      <c r="C54" s="3">
        <v>8</v>
      </c>
      <c r="D54" s="3">
        <v>3</v>
      </c>
      <c r="E54" s="17">
        <v>9</v>
      </c>
      <c r="F54" s="7">
        <v>952</v>
      </c>
      <c r="G54" s="19">
        <f t="shared" si="0"/>
        <v>952</v>
      </c>
      <c r="H54" s="19">
        <f t="shared" si="1"/>
        <v>476</v>
      </c>
      <c r="I54" s="19">
        <f t="shared" si="2"/>
        <v>317.3333333333333</v>
      </c>
      <c r="J54" s="19">
        <f t="shared" si="3"/>
        <v>238</v>
      </c>
      <c r="K54" s="19">
        <f t="shared" si="4"/>
        <v>190.4</v>
      </c>
      <c r="L54" s="19">
        <f t="shared" si="5"/>
        <v>158.66666666666666</v>
      </c>
      <c r="M54" s="19">
        <f t="shared" si="6"/>
        <v>136</v>
      </c>
      <c r="N54" s="19">
        <f t="shared" si="7"/>
        <v>119</v>
      </c>
      <c r="O54" s="20">
        <f t="shared" si="8"/>
        <v>105.77777777777777</v>
      </c>
      <c r="P54" s="18">
        <f t="shared" si="9"/>
        <v>95.2</v>
      </c>
      <c r="Q54" s="18">
        <f t="shared" si="10"/>
        <v>86.54545454545455</v>
      </c>
      <c r="R54" s="18">
        <f t="shared" si="11"/>
        <v>79.33333333333333</v>
      </c>
      <c r="S54" s="18">
        <f t="shared" si="12"/>
        <v>73.23076923076923</v>
      </c>
      <c r="T54" s="18">
        <f t="shared" si="13"/>
        <v>68</v>
      </c>
      <c r="U54" s="18">
        <f t="shared" si="14"/>
        <v>63.46666666666667</v>
      </c>
    </row>
    <row r="56" spans="1:5" ht="15">
      <c r="A56" s="33" t="s">
        <v>26</v>
      </c>
      <c r="B56" s="33"/>
      <c r="C56" s="33"/>
      <c r="D56" s="33"/>
      <c r="E56" s="33"/>
    </row>
    <row r="57" ht="14.25">
      <c r="C57" s="5">
        <v>20</v>
      </c>
    </row>
    <row r="58" spans="1:21" ht="14.25">
      <c r="A58" s="3">
        <v>1</v>
      </c>
      <c r="B58" s="3" t="s">
        <v>27</v>
      </c>
      <c r="C58" s="3">
        <v>20</v>
      </c>
      <c r="D58" s="3">
        <v>3</v>
      </c>
      <c r="E58" s="17">
        <v>20</v>
      </c>
      <c r="F58" s="7">
        <v>904</v>
      </c>
      <c r="G58" s="18">
        <f t="shared" si="0"/>
        <v>904</v>
      </c>
      <c r="H58" s="18">
        <f t="shared" si="1"/>
        <v>452</v>
      </c>
      <c r="I58" s="18">
        <f t="shared" si="2"/>
        <v>301.3333333333333</v>
      </c>
      <c r="J58" s="18">
        <f t="shared" si="3"/>
        <v>226</v>
      </c>
      <c r="K58" s="18">
        <f t="shared" si="4"/>
        <v>180.8</v>
      </c>
      <c r="L58" s="18">
        <f t="shared" si="5"/>
        <v>150.66666666666666</v>
      </c>
      <c r="M58" s="18">
        <f t="shared" si="6"/>
        <v>129.14285714285714</v>
      </c>
      <c r="N58" s="18">
        <f t="shared" si="7"/>
        <v>113</v>
      </c>
      <c r="O58" s="18">
        <f t="shared" si="8"/>
        <v>100.44444444444444</v>
      </c>
      <c r="P58" s="18">
        <f t="shared" si="9"/>
        <v>90.4</v>
      </c>
      <c r="Q58" s="18">
        <f t="shared" si="10"/>
        <v>82.18181818181819</v>
      </c>
      <c r="R58" s="18">
        <f t="shared" si="11"/>
        <v>75.33333333333333</v>
      </c>
      <c r="S58" s="18">
        <f t="shared" si="12"/>
        <v>69.53846153846153</v>
      </c>
      <c r="T58" s="18">
        <f t="shared" si="13"/>
        <v>64.57142857142857</v>
      </c>
      <c r="U58" s="18">
        <f t="shared" si="14"/>
        <v>60.266666666666666</v>
      </c>
    </row>
    <row r="59" ht="14.25">
      <c r="F59" s="12"/>
    </row>
    <row r="60" spans="1:6" ht="15">
      <c r="A60" s="33" t="s">
        <v>28</v>
      </c>
      <c r="B60" s="33"/>
      <c r="C60" s="33"/>
      <c r="D60" s="33"/>
      <c r="E60" s="33"/>
      <c r="F60" s="12"/>
    </row>
    <row r="61" spans="3:6" ht="15">
      <c r="C61">
        <v>60</v>
      </c>
      <c r="E61" s="4">
        <f>SUM(E62:E74)</f>
        <v>60</v>
      </c>
      <c r="F61" s="16">
        <f>SUM(F62:F74)</f>
        <v>10935</v>
      </c>
    </row>
    <row r="62" spans="1:21" ht="14.25">
      <c r="A62" s="3">
        <v>1</v>
      </c>
      <c r="B62" s="3" t="s">
        <v>59</v>
      </c>
      <c r="C62" s="3">
        <v>4</v>
      </c>
      <c r="D62" s="3">
        <v>3</v>
      </c>
      <c r="E62" s="17">
        <v>4</v>
      </c>
      <c r="F62" s="7">
        <v>676</v>
      </c>
      <c r="G62" s="19">
        <f t="shared" si="0"/>
        <v>676</v>
      </c>
      <c r="H62" s="19">
        <f t="shared" si="1"/>
        <v>338</v>
      </c>
      <c r="I62" s="19">
        <f t="shared" si="2"/>
        <v>225.33333333333334</v>
      </c>
      <c r="J62" s="19">
        <f t="shared" si="3"/>
        <v>169</v>
      </c>
      <c r="K62" s="18">
        <f t="shared" si="4"/>
        <v>135.2</v>
      </c>
      <c r="L62" s="18">
        <f t="shared" si="5"/>
        <v>112.66666666666667</v>
      </c>
      <c r="M62" s="18">
        <f t="shared" si="6"/>
        <v>96.57142857142857</v>
      </c>
      <c r="N62" s="18">
        <f t="shared" si="7"/>
        <v>84.5</v>
      </c>
      <c r="O62" s="18">
        <f t="shared" si="8"/>
        <v>75.11111111111111</v>
      </c>
      <c r="P62" s="18">
        <f t="shared" si="9"/>
        <v>67.6</v>
      </c>
      <c r="Q62" s="18">
        <f t="shared" si="10"/>
        <v>61.45454545454545</v>
      </c>
      <c r="R62" s="18">
        <f t="shared" si="11"/>
        <v>56.333333333333336</v>
      </c>
      <c r="S62" s="18">
        <f t="shared" si="12"/>
        <v>52</v>
      </c>
      <c r="T62" s="18">
        <f t="shared" si="13"/>
        <v>48.285714285714285</v>
      </c>
      <c r="U62" s="18">
        <f t="shared" si="14"/>
        <v>45.06666666666667</v>
      </c>
    </row>
    <row r="63" spans="1:21" ht="14.25">
      <c r="A63" s="3">
        <v>2</v>
      </c>
      <c r="B63" s="3" t="s">
        <v>60</v>
      </c>
      <c r="C63" s="3">
        <v>3</v>
      </c>
      <c r="D63" s="3">
        <v>2</v>
      </c>
      <c r="E63" s="17">
        <v>3</v>
      </c>
      <c r="F63" s="7">
        <v>512</v>
      </c>
      <c r="G63" s="19">
        <f t="shared" si="0"/>
        <v>512</v>
      </c>
      <c r="H63" s="19">
        <f t="shared" si="1"/>
        <v>256</v>
      </c>
      <c r="I63" s="19">
        <f t="shared" si="2"/>
        <v>170.66666666666666</v>
      </c>
      <c r="J63" s="18">
        <f t="shared" si="3"/>
        <v>128</v>
      </c>
      <c r="K63" s="18">
        <f t="shared" si="4"/>
        <v>102.4</v>
      </c>
      <c r="L63" s="18">
        <f t="shared" si="5"/>
        <v>85.33333333333333</v>
      </c>
      <c r="M63" s="18">
        <f t="shared" si="6"/>
        <v>73.14285714285714</v>
      </c>
      <c r="N63" s="18">
        <f t="shared" si="7"/>
        <v>64</v>
      </c>
      <c r="O63" s="18">
        <f t="shared" si="8"/>
        <v>56.888888888888886</v>
      </c>
      <c r="P63" s="18">
        <f t="shared" si="9"/>
        <v>51.2</v>
      </c>
      <c r="Q63" s="18">
        <f t="shared" si="10"/>
        <v>46.54545454545455</v>
      </c>
      <c r="R63" s="18">
        <f t="shared" si="11"/>
        <v>42.666666666666664</v>
      </c>
      <c r="S63" s="18">
        <f t="shared" si="12"/>
        <v>39.38461538461539</v>
      </c>
      <c r="T63" s="18">
        <f t="shared" si="13"/>
        <v>36.57142857142857</v>
      </c>
      <c r="U63" s="18">
        <f t="shared" si="14"/>
        <v>34.13333333333333</v>
      </c>
    </row>
    <row r="64" spans="1:21" ht="14.25">
      <c r="A64" s="3">
        <v>3</v>
      </c>
      <c r="B64" s="3" t="s">
        <v>61</v>
      </c>
      <c r="C64" s="3">
        <v>4</v>
      </c>
      <c r="D64" s="3">
        <v>3</v>
      </c>
      <c r="E64" s="17">
        <v>4</v>
      </c>
      <c r="F64" s="7">
        <v>830</v>
      </c>
      <c r="G64" s="19">
        <f t="shared" si="0"/>
        <v>830</v>
      </c>
      <c r="H64" s="19">
        <f t="shared" si="1"/>
        <v>415</v>
      </c>
      <c r="I64" s="19">
        <f t="shared" si="2"/>
        <v>276.6666666666667</v>
      </c>
      <c r="J64" s="19">
        <f t="shared" si="3"/>
        <v>207.5</v>
      </c>
      <c r="K64" s="23">
        <f t="shared" si="4"/>
        <v>166</v>
      </c>
      <c r="L64" s="18">
        <f t="shared" si="5"/>
        <v>138.33333333333334</v>
      </c>
      <c r="M64" s="18">
        <f t="shared" si="6"/>
        <v>118.57142857142857</v>
      </c>
      <c r="N64" s="18">
        <f t="shared" si="7"/>
        <v>103.75</v>
      </c>
      <c r="O64" s="18">
        <f t="shared" si="8"/>
        <v>92.22222222222223</v>
      </c>
      <c r="P64" s="18">
        <f t="shared" si="9"/>
        <v>83</v>
      </c>
      <c r="Q64" s="18">
        <f t="shared" si="10"/>
        <v>75.45454545454545</v>
      </c>
      <c r="R64" s="18">
        <f t="shared" si="11"/>
        <v>69.16666666666667</v>
      </c>
      <c r="S64" s="18">
        <f t="shared" si="12"/>
        <v>63.84615384615385</v>
      </c>
      <c r="T64" s="18">
        <f t="shared" si="13"/>
        <v>59.285714285714285</v>
      </c>
      <c r="U64" s="18">
        <f t="shared" si="14"/>
        <v>55.333333333333336</v>
      </c>
    </row>
    <row r="65" spans="1:21" ht="14.25">
      <c r="A65" s="3">
        <v>4</v>
      </c>
      <c r="B65" s="3" t="s">
        <v>62</v>
      </c>
      <c r="C65" s="3">
        <v>3</v>
      </c>
      <c r="D65" s="3">
        <v>2</v>
      </c>
      <c r="E65" s="17">
        <v>3</v>
      </c>
      <c r="F65" s="7">
        <v>577</v>
      </c>
      <c r="G65" s="19">
        <f t="shared" si="0"/>
        <v>577</v>
      </c>
      <c r="H65" s="19">
        <f t="shared" si="1"/>
        <v>288.5</v>
      </c>
      <c r="I65" s="19">
        <f t="shared" si="2"/>
        <v>192.33333333333334</v>
      </c>
      <c r="J65" s="18">
        <f t="shared" si="3"/>
        <v>144.25</v>
      </c>
      <c r="K65" s="18">
        <f t="shared" si="4"/>
        <v>115.4</v>
      </c>
      <c r="L65" s="18">
        <f t="shared" si="5"/>
        <v>96.16666666666667</v>
      </c>
      <c r="M65" s="18">
        <f t="shared" si="6"/>
        <v>82.42857142857143</v>
      </c>
      <c r="N65" s="18">
        <f t="shared" si="7"/>
        <v>72.125</v>
      </c>
      <c r="O65" s="18">
        <f t="shared" si="8"/>
        <v>64.11111111111111</v>
      </c>
      <c r="P65" s="18">
        <f t="shared" si="9"/>
        <v>57.7</v>
      </c>
      <c r="Q65" s="18">
        <f t="shared" si="10"/>
        <v>52.45454545454545</v>
      </c>
      <c r="R65" s="18">
        <f t="shared" si="11"/>
        <v>48.083333333333336</v>
      </c>
      <c r="S65" s="18">
        <f t="shared" si="12"/>
        <v>44.38461538461539</v>
      </c>
      <c r="T65" s="18">
        <f t="shared" si="13"/>
        <v>41.214285714285715</v>
      </c>
      <c r="U65" s="18">
        <f t="shared" si="14"/>
        <v>38.46666666666667</v>
      </c>
    </row>
    <row r="66" spans="1:21" ht="14.25">
      <c r="A66" s="3">
        <v>5</v>
      </c>
      <c r="B66" s="3" t="s">
        <v>63</v>
      </c>
      <c r="C66" s="3">
        <v>4</v>
      </c>
      <c r="D66" s="3">
        <v>3</v>
      </c>
      <c r="E66" s="17">
        <v>4</v>
      </c>
      <c r="F66" s="7">
        <v>834</v>
      </c>
      <c r="G66" s="19">
        <f t="shared" si="0"/>
        <v>834</v>
      </c>
      <c r="H66" s="19">
        <f t="shared" si="1"/>
        <v>417</v>
      </c>
      <c r="I66" s="19">
        <f t="shared" si="2"/>
        <v>278</v>
      </c>
      <c r="J66" s="19">
        <f t="shared" si="3"/>
        <v>208.5</v>
      </c>
      <c r="K66" s="23">
        <f t="shared" si="4"/>
        <v>166.8</v>
      </c>
      <c r="L66" s="18">
        <f t="shared" si="5"/>
        <v>139</v>
      </c>
      <c r="M66" s="18">
        <f t="shared" si="6"/>
        <v>119.14285714285714</v>
      </c>
      <c r="N66" s="18">
        <f t="shared" si="7"/>
        <v>104.25</v>
      </c>
      <c r="O66" s="18">
        <f t="shared" si="8"/>
        <v>92.66666666666667</v>
      </c>
      <c r="P66" s="18">
        <f t="shared" si="9"/>
        <v>83.4</v>
      </c>
      <c r="Q66" s="18">
        <f t="shared" si="10"/>
        <v>75.81818181818181</v>
      </c>
      <c r="R66" s="18">
        <f t="shared" si="11"/>
        <v>69.5</v>
      </c>
      <c r="S66" s="18">
        <f t="shared" si="12"/>
        <v>64.15384615384616</v>
      </c>
      <c r="T66" s="18">
        <f t="shared" si="13"/>
        <v>59.57142857142857</v>
      </c>
      <c r="U66" s="18">
        <f t="shared" si="14"/>
        <v>55.6</v>
      </c>
    </row>
    <row r="67" spans="1:21" ht="14.25">
      <c r="A67" s="3">
        <v>6</v>
      </c>
      <c r="B67" s="3" t="s">
        <v>64</v>
      </c>
      <c r="C67" s="3">
        <v>4</v>
      </c>
      <c r="D67" s="3">
        <v>3</v>
      </c>
      <c r="E67" s="17">
        <v>5</v>
      </c>
      <c r="F67" s="8">
        <v>870</v>
      </c>
      <c r="G67" s="19">
        <f t="shared" si="0"/>
        <v>870</v>
      </c>
      <c r="H67" s="19">
        <f t="shared" si="1"/>
        <v>435</v>
      </c>
      <c r="I67" s="19">
        <f t="shared" si="2"/>
        <v>290</v>
      </c>
      <c r="J67" s="19">
        <f t="shared" si="3"/>
        <v>217.5</v>
      </c>
      <c r="K67" s="19">
        <f t="shared" si="4"/>
        <v>174</v>
      </c>
      <c r="L67" s="18">
        <f t="shared" si="5"/>
        <v>145</v>
      </c>
      <c r="M67" s="18">
        <f t="shared" si="6"/>
        <v>124.28571428571429</v>
      </c>
      <c r="N67" s="18">
        <f t="shared" si="7"/>
        <v>108.75</v>
      </c>
      <c r="O67" s="18">
        <f t="shared" si="8"/>
        <v>96.66666666666667</v>
      </c>
      <c r="P67" s="18">
        <f t="shared" si="9"/>
        <v>87</v>
      </c>
      <c r="Q67" s="18">
        <f t="shared" si="10"/>
        <v>79.0909090909091</v>
      </c>
      <c r="R67" s="18">
        <f t="shared" si="11"/>
        <v>72.5</v>
      </c>
      <c r="S67" s="18">
        <f t="shared" si="12"/>
        <v>66.92307692307692</v>
      </c>
      <c r="T67" s="18">
        <f t="shared" si="13"/>
        <v>62.142857142857146</v>
      </c>
      <c r="U67" s="18">
        <f t="shared" si="14"/>
        <v>58</v>
      </c>
    </row>
    <row r="68" spans="1:21" ht="15" thickBot="1">
      <c r="A68" s="3">
        <v>7</v>
      </c>
      <c r="B68" s="3" t="s">
        <v>65</v>
      </c>
      <c r="C68" s="3">
        <v>4</v>
      </c>
      <c r="D68" s="3">
        <v>2</v>
      </c>
      <c r="E68" s="17">
        <v>2</v>
      </c>
      <c r="F68" s="7">
        <v>500</v>
      </c>
      <c r="G68" s="19">
        <f t="shared" si="0"/>
        <v>500</v>
      </c>
      <c r="H68" s="19">
        <f t="shared" si="1"/>
        <v>250</v>
      </c>
      <c r="I68" s="23">
        <f t="shared" si="2"/>
        <v>166.66666666666666</v>
      </c>
      <c r="J68" s="18">
        <f t="shared" si="3"/>
        <v>125</v>
      </c>
      <c r="K68" s="18">
        <f t="shared" si="4"/>
        <v>100</v>
      </c>
      <c r="L68" s="18">
        <f t="shared" si="5"/>
        <v>83.33333333333333</v>
      </c>
      <c r="M68" s="18">
        <f t="shared" si="6"/>
        <v>71.42857142857143</v>
      </c>
      <c r="N68" s="18">
        <f t="shared" si="7"/>
        <v>62.5</v>
      </c>
      <c r="O68" s="18">
        <f t="shared" si="8"/>
        <v>55.55555555555556</v>
      </c>
      <c r="P68" s="18">
        <f t="shared" si="9"/>
        <v>50</v>
      </c>
      <c r="Q68" s="18">
        <f t="shared" si="10"/>
        <v>45.45454545454545</v>
      </c>
      <c r="R68" s="18">
        <f t="shared" si="11"/>
        <v>41.666666666666664</v>
      </c>
      <c r="S68" s="18">
        <f t="shared" si="12"/>
        <v>38.46153846153846</v>
      </c>
      <c r="T68" s="18">
        <f t="shared" si="13"/>
        <v>35.714285714285715</v>
      </c>
      <c r="U68" s="18">
        <f t="shared" si="14"/>
        <v>33.333333333333336</v>
      </c>
    </row>
    <row r="69" spans="1:21" ht="15" thickBot="1">
      <c r="A69" s="3">
        <v>8</v>
      </c>
      <c r="B69" s="3" t="s">
        <v>29</v>
      </c>
      <c r="C69" s="3">
        <v>6</v>
      </c>
      <c r="D69" s="3">
        <v>6</v>
      </c>
      <c r="E69" s="17">
        <v>11</v>
      </c>
      <c r="F69" s="13">
        <v>1843</v>
      </c>
      <c r="G69" s="19">
        <f t="shared" si="0"/>
        <v>1843</v>
      </c>
      <c r="H69" s="19">
        <f t="shared" si="1"/>
        <v>921.5</v>
      </c>
      <c r="I69" s="19">
        <f t="shared" si="2"/>
        <v>614.3333333333334</v>
      </c>
      <c r="J69" s="19">
        <f t="shared" si="3"/>
        <v>460.75</v>
      </c>
      <c r="K69" s="19">
        <f t="shared" si="4"/>
        <v>368.6</v>
      </c>
      <c r="L69" s="19">
        <f t="shared" si="5"/>
        <v>307.1666666666667</v>
      </c>
      <c r="M69" s="19">
        <f t="shared" si="6"/>
        <v>263.2857142857143</v>
      </c>
      <c r="N69" s="19">
        <f t="shared" si="7"/>
        <v>230.375</v>
      </c>
      <c r="O69" s="19">
        <f t="shared" si="8"/>
        <v>204.77777777777777</v>
      </c>
      <c r="P69" s="19">
        <f t="shared" si="9"/>
        <v>184.3</v>
      </c>
      <c r="Q69" s="20">
        <f t="shared" si="10"/>
        <v>167.54545454545453</v>
      </c>
      <c r="R69" s="18">
        <f t="shared" si="11"/>
        <v>153.58333333333334</v>
      </c>
      <c r="S69" s="18">
        <f t="shared" si="12"/>
        <v>141.76923076923077</v>
      </c>
      <c r="T69" s="18">
        <f t="shared" si="13"/>
        <v>131.64285714285714</v>
      </c>
      <c r="U69" s="18">
        <f t="shared" si="14"/>
        <v>122.86666666666666</v>
      </c>
    </row>
    <row r="70" spans="1:21" ht="14.25">
      <c r="A70" s="3">
        <v>9</v>
      </c>
      <c r="B70" s="3" t="s">
        <v>30</v>
      </c>
      <c r="C70" s="3">
        <v>1</v>
      </c>
      <c r="D70" s="3"/>
      <c r="E70" s="17"/>
      <c r="F70" s="14">
        <v>0</v>
      </c>
      <c r="G70" s="18">
        <f>F70/1</f>
        <v>0</v>
      </c>
      <c r="H70" s="18">
        <f>F70/2</f>
        <v>0</v>
      </c>
      <c r="I70" s="18">
        <f>F70/3</f>
        <v>0</v>
      </c>
      <c r="J70" s="18">
        <f>F70/4</f>
        <v>0</v>
      </c>
      <c r="K70" s="18">
        <f>F70/5</f>
        <v>0</v>
      </c>
      <c r="L70" s="18">
        <f>F70/6</f>
        <v>0</v>
      </c>
      <c r="M70" s="18">
        <f>F70/7</f>
        <v>0</v>
      </c>
      <c r="N70" s="18">
        <f>F70/8</f>
        <v>0</v>
      </c>
      <c r="O70" s="18">
        <f>F70/9</f>
        <v>0</v>
      </c>
      <c r="P70" s="18">
        <f>F70/10</f>
        <v>0</v>
      </c>
      <c r="S70" s="18">
        <f>F70/13</f>
        <v>0</v>
      </c>
      <c r="T70" s="18">
        <f>F70/14</f>
        <v>0</v>
      </c>
      <c r="U70" s="18">
        <f>F70/15</f>
        <v>0</v>
      </c>
    </row>
    <row r="71" spans="1:21" ht="14.25">
      <c r="A71" s="3">
        <v>10</v>
      </c>
      <c r="B71" s="3" t="s">
        <v>31</v>
      </c>
      <c r="C71" s="3">
        <v>1</v>
      </c>
      <c r="D71" s="3">
        <v>2</v>
      </c>
      <c r="E71" s="17">
        <v>2</v>
      </c>
      <c r="F71" s="7">
        <v>350</v>
      </c>
      <c r="G71" s="19">
        <f>F71/1</f>
        <v>350</v>
      </c>
      <c r="H71" s="19">
        <f>F71/2</f>
        <v>175</v>
      </c>
      <c r="I71" s="18">
        <f>F71/3</f>
        <v>116.66666666666667</v>
      </c>
      <c r="J71" s="18">
        <f>F71/4</f>
        <v>87.5</v>
      </c>
      <c r="K71" s="18">
        <f>F71/5</f>
        <v>70</v>
      </c>
      <c r="L71" s="18">
        <f>F71/6</f>
        <v>58.333333333333336</v>
      </c>
      <c r="M71" s="18">
        <f>F71/7</f>
        <v>50</v>
      </c>
      <c r="N71" s="18">
        <f>F71/8</f>
        <v>43.75</v>
      </c>
      <c r="O71" s="18">
        <f>F71/9</f>
        <v>38.888888888888886</v>
      </c>
      <c r="P71" s="18">
        <f>F71/10</f>
        <v>35</v>
      </c>
      <c r="Q71" s="18">
        <f>F71/11</f>
        <v>31.818181818181817</v>
      </c>
      <c r="R71" s="18">
        <f>F71/12</f>
        <v>29.166666666666668</v>
      </c>
      <c r="S71" s="18">
        <f>F71/13</f>
        <v>26.923076923076923</v>
      </c>
      <c r="T71" s="18">
        <f>F71/14</f>
        <v>25</v>
      </c>
      <c r="U71" s="18">
        <f>F71/15</f>
        <v>23.333333333333332</v>
      </c>
    </row>
    <row r="72" spans="1:21" ht="14.25">
      <c r="A72" s="3">
        <v>11</v>
      </c>
      <c r="B72" s="3" t="s">
        <v>32</v>
      </c>
      <c r="C72" s="3">
        <v>6</v>
      </c>
      <c r="D72" s="3">
        <v>5</v>
      </c>
      <c r="E72" s="17">
        <v>9</v>
      </c>
      <c r="F72" s="7">
        <v>1520</v>
      </c>
      <c r="G72" s="19">
        <f>F72/1</f>
        <v>1520</v>
      </c>
      <c r="H72" s="19">
        <f>F72/2</f>
        <v>760</v>
      </c>
      <c r="I72" s="19">
        <f>F72/3</f>
        <v>506.6666666666667</v>
      </c>
      <c r="J72" s="19">
        <f>F72/4</f>
        <v>380</v>
      </c>
      <c r="K72" s="19">
        <f>F72/5</f>
        <v>304</v>
      </c>
      <c r="L72" s="19">
        <f>F72/6</f>
        <v>253.33333333333334</v>
      </c>
      <c r="M72" s="19">
        <f>F72/7</f>
        <v>217.14285714285714</v>
      </c>
      <c r="N72" s="19">
        <f>F72/8</f>
        <v>190</v>
      </c>
      <c r="O72" s="24">
        <f>F72/9</f>
        <v>168.88888888888889</v>
      </c>
      <c r="P72" s="18">
        <f>F72/10</f>
        <v>152</v>
      </c>
      <c r="Q72" s="18">
        <f>F72/11</f>
        <v>138.1818181818182</v>
      </c>
      <c r="R72" s="18">
        <f>F72/12</f>
        <v>126.66666666666667</v>
      </c>
      <c r="S72" s="18">
        <f>F72/13</f>
        <v>116.92307692307692</v>
      </c>
      <c r="T72" s="18">
        <f>F72/14</f>
        <v>108.57142857142857</v>
      </c>
      <c r="U72" s="18">
        <f>F72/15</f>
        <v>101.33333333333333</v>
      </c>
    </row>
    <row r="73" spans="1:21" ht="14.25">
      <c r="A73" s="3">
        <v>12</v>
      </c>
      <c r="B73" s="3" t="s">
        <v>33</v>
      </c>
      <c r="C73" s="3">
        <v>5</v>
      </c>
      <c r="D73" s="3">
        <v>4</v>
      </c>
      <c r="E73" s="17">
        <v>5</v>
      </c>
      <c r="F73" s="7">
        <v>996</v>
      </c>
      <c r="G73" s="19">
        <f>F73/1</f>
        <v>996</v>
      </c>
      <c r="H73" s="19">
        <f>F73/2</f>
        <v>498</v>
      </c>
      <c r="I73" s="19">
        <f>F73/3</f>
        <v>332</v>
      </c>
      <c r="J73" s="19">
        <f>F73/4</f>
        <v>249</v>
      </c>
      <c r="K73" s="19">
        <f>F73/5</f>
        <v>199.2</v>
      </c>
      <c r="L73" s="23">
        <f>F73/6</f>
        <v>166</v>
      </c>
      <c r="M73" s="18">
        <f>F73/7</f>
        <v>142.28571428571428</v>
      </c>
      <c r="N73" s="18">
        <f>F73/8</f>
        <v>124.5</v>
      </c>
      <c r="O73" s="18">
        <f>F73/9</f>
        <v>110.66666666666667</v>
      </c>
      <c r="P73" s="18">
        <f>F73/10</f>
        <v>99.6</v>
      </c>
      <c r="Q73" s="18">
        <f>F73/11</f>
        <v>90.54545454545455</v>
      </c>
      <c r="R73" s="18">
        <f>F73/12</f>
        <v>83</v>
      </c>
      <c r="S73" s="18">
        <f>F73/13</f>
        <v>76.61538461538461</v>
      </c>
      <c r="T73" s="18">
        <f>F73/14</f>
        <v>71.14285714285714</v>
      </c>
      <c r="U73" s="18">
        <f>F73/15</f>
        <v>66.4</v>
      </c>
    </row>
    <row r="74" spans="1:21" ht="15" thickBot="1">
      <c r="A74" s="3">
        <v>13</v>
      </c>
      <c r="B74" s="3" t="s">
        <v>34</v>
      </c>
      <c r="C74" s="3">
        <v>5</v>
      </c>
      <c r="D74" s="3">
        <v>5</v>
      </c>
      <c r="E74" s="17">
        <v>8</v>
      </c>
      <c r="F74" s="10">
        <v>1427</v>
      </c>
      <c r="G74" s="19">
        <f>F74/1</f>
        <v>1427</v>
      </c>
      <c r="H74" s="19">
        <f>F74/2</f>
        <v>713.5</v>
      </c>
      <c r="I74" s="19">
        <f>F74/3</f>
        <v>475.6666666666667</v>
      </c>
      <c r="J74" s="19">
        <f>F74/4</f>
        <v>356.75</v>
      </c>
      <c r="K74" s="19">
        <f>F74/5</f>
        <v>285.4</v>
      </c>
      <c r="L74" s="19">
        <f>F74/6</f>
        <v>237.83333333333334</v>
      </c>
      <c r="M74" s="19">
        <f>F74/7</f>
        <v>203.85714285714286</v>
      </c>
      <c r="N74" s="19">
        <f>F74/8</f>
        <v>178.375</v>
      </c>
      <c r="O74" s="18">
        <f>F74/9</f>
        <v>158.55555555555554</v>
      </c>
      <c r="P74" s="18">
        <f>F74/10</f>
        <v>142.7</v>
      </c>
      <c r="Q74" s="18">
        <f>F74/11</f>
        <v>129.72727272727272</v>
      </c>
      <c r="R74" s="18">
        <f>F74/12</f>
        <v>118.91666666666667</v>
      </c>
      <c r="S74" s="18">
        <f>F74/13</f>
        <v>109.76923076923077</v>
      </c>
      <c r="T74" s="18">
        <f>F74/14</f>
        <v>101.92857142857143</v>
      </c>
      <c r="U74" s="18">
        <f>F74/15</f>
        <v>95.13333333333334</v>
      </c>
    </row>
    <row r="76" spans="3:6" ht="14.25">
      <c r="C76">
        <f>C61+C57+C52+C43+C34+C24+C2</f>
        <v>250</v>
      </c>
      <c r="F76" s="15">
        <f>F61+F58+F52+F43+F34+F24+F14+F4</f>
        <v>41340</v>
      </c>
    </row>
    <row r="77" ht="14.25">
      <c r="F77" s="6">
        <f>F76/C76</f>
        <v>165.36</v>
      </c>
    </row>
  </sheetData>
  <sheetProtection/>
  <mergeCells count="8">
    <mergeCell ref="A56:E56"/>
    <mergeCell ref="A60:E60"/>
    <mergeCell ref="A1:E1"/>
    <mergeCell ref="A13:E13"/>
    <mergeCell ref="A23:E23"/>
    <mergeCell ref="A33:E33"/>
    <mergeCell ref="A42:E42"/>
    <mergeCell ref="A51:E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7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Stażysta</dc:creator>
  <cp:keywords/>
  <dc:description/>
  <cp:lastModifiedBy>user</cp:lastModifiedBy>
  <cp:lastPrinted>2018-10-26T09:41:36Z</cp:lastPrinted>
  <dcterms:created xsi:type="dcterms:W3CDTF">2010-11-23T08:08:25Z</dcterms:created>
  <dcterms:modified xsi:type="dcterms:W3CDTF">2018-12-14T12:26:20Z</dcterms:modified>
  <cp:category/>
  <cp:version/>
  <cp:contentType/>
  <cp:contentStatus/>
</cp:coreProperties>
</file>